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 localSheetId="1">'Table 21'!#REF!</definedName>
    <definedName name="\a">#REF!</definedName>
    <definedName name="\b" localSheetId="1">'Table 21'!#REF!</definedName>
    <definedName name="\b">#REF!</definedName>
    <definedName name="_Regression_Int" localSheetId="1" hidden="1">1</definedName>
    <definedName name="_xlnm.Print_Area" localSheetId="1">'Table 21'!$A$2:$D$30</definedName>
    <definedName name="_xlnm.Print_Area" localSheetId="2">'Table 22'!$A$2:$J$36</definedName>
    <definedName name="_xlnm.Print_Area" localSheetId="3">'Table 23'!$A$2:$I$22</definedName>
    <definedName name="_xlnm.Print_Area" localSheetId="4">'Table 24'!$A$2:$F$22</definedName>
    <definedName name="_xlnm.Print_Area" localSheetId="5">'Table 25'!$A$2:$H$20</definedName>
    <definedName name="_xlnm.Print_Area" localSheetId="6">'Table 26'!$A$2:$F$28</definedName>
    <definedName name="_xlnm.Print_Area" localSheetId="7">'Table 27'!$A$2:$L$19</definedName>
    <definedName name="_xlnm.Print_Area" localSheetId="8">'Table 28'!$A$2:$L$17</definedName>
    <definedName name="_xlnm.Print_Area" localSheetId="9">'Table 29'!$A$2:$H$38</definedName>
    <definedName name="_xlnm.Print_Area" localSheetId="10">'Table 30'!$A$2:$L$21</definedName>
    <definedName name="_xlnm.Print_Area" localSheetId="11">'Table 31'!$A$2:$L$19</definedName>
    <definedName name="_xlnm.Print_Area" localSheetId="12">'Table 32'!$A$2:$M$16</definedName>
    <definedName name="Print_Area_MI" localSheetId="1">'Table 21'!#REF!</definedName>
  </definedNames>
  <calcPr fullCalcOnLoad="1"/>
</workbook>
</file>

<file path=xl/sharedStrings.xml><?xml version="1.0" encoding="utf-8"?>
<sst xmlns="http://schemas.openxmlformats.org/spreadsheetml/2006/main" count="408" uniqueCount="167">
  <si>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</si>
  <si>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</si>
  <si>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</si>
  <si>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</si>
  <si>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</si>
  <si>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</si>
  <si>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</si>
  <si>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</si>
  <si>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</si>
  <si>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</si>
  <si>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</si>
  <si>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</si>
  <si>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</si>
  <si>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</si>
  <si>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</si>
  <si>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</si>
  <si>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</si>
  <si>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 xml:space="preserve">  Infant Death</t>
  </si>
  <si>
    <t>Hebdomadal Death</t>
  </si>
  <si>
    <t>Fetal Death</t>
  </si>
  <si>
    <t>Perinatal Death</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</si>
  <si>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</si>
  <si>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</si>
  <si>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</si>
  <si>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</si>
  <si>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</si>
  <si>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</si>
  <si>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</si>
  <si>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</si>
  <si>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</si>
  <si>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</si>
  <si>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</si>
  <si>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</si>
  <si>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</si>
  <si>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</si>
  <si>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</si>
  <si>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</si>
  <si>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</si>
  <si>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</si>
  <si>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</si>
  <si>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</si>
  <si>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</si>
  <si>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</si>
  <si>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</si>
  <si>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Table 2.28</t>
  </si>
  <si>
    <t>Infant Deaths, Live Births and Infant Death Rates by Level of Prenatal Care and Race</t>
  </si>
  <si>
    <t xml:space="preserve">  Total</t>
  </si>
  <si>
    <t xml:space="preserve">  Adequate</t>
  </si>
  <si>
    <t xml:space="preserve">  Intermediate</t>
  </si>
  <si>
    <t xml:space="preserve">  Inadequate</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</si>
  <si>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</si>
  <si>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</si>
  <si>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</si>
  <si>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</si>
  <si>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</si>
  <si>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</si>
  <si>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</si>
  <si>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</si>
  <si>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</si>
  <si>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</si>
  <si>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</si>
  <si>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</si>
  <si>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</si>
  <si>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</si>
  <si>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</si>
  <si>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</si>
  <si>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</si>
  <si>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</si>
  <si>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</si>
  <si>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</si>
  <si>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</si>
  <si>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</si>
  <si>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</si>
  <si>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</si>
  <si>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</si>
  <si>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</si>
  <si>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</si>
  <si>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</si>
  <si>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</si>
  <si>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</si>
  <si>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</si>
  <si>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</si>
  <si>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</si>
  <si>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</si>
  <si>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</si>
  <si>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</si>
  <si>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</si>
  <si>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</si>
  <si>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</si>
  <si>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</si>
  <si>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</si>
  <si>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</si>
  <si>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</si>
  <si>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</si>
  <si>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</si>
  <si>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</si>
  <si>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</si>
  <si>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</si>
  <si>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</si>
  <si>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</si>
  <si>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</si>
  <si>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</si>
  <si>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</si>
  <si>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</si>
  <si>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</si>
  <si>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</si>
  <si>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</si>
  <si>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</si>
  <si>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</si>
  <si>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</si>
  <si>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</si>
  <si>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</si>
  <si>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</si>
  <si>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</si>
  <si>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</si>
  <si>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</si>
  <si>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</si>
  <si>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</si>
  <si>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</si>
  <si>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</si>
  <si>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</si>
  <si>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</si>
  <si>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</si>
  <si>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</si>
  <si>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</si>
  <si>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</si>
  <si>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</si>
  <si>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</si>
  <si>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</si>
  <si>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</si>
  <si>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</si>
  <si>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</si>
  <si>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</si>
  <si>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t>Michigan Residents, 2002</t>
  </si>
  <si>
    <t>Source:  2002 Michigan Resident Death File, Vital Records and Health Data Development Section, MDCH</t>
  </si>
  <si>
    <t>Perinatal Deaths, Total Births and Perinatal Death Rates by Age and Race of Mother</t>
  </si>
  <si>
    <t>Infant Deaths and Infant Death Rates by Race of Mother,</t>
  </si>
  <si>
    <t>Smoking Status During Pregnancy and Underlying Cause of Death</t>
  </si>
  <si>
    <t>Infant Deaths, Live Births and Infant Death Rates by Age and Race of Mother</t>
  </si>
  <si>
    <t xml:space="preserve">--- </t>
  </si>
  <si>
    <t>Index</t>
  </si>
  <si>
    <r>
      <t>Perinatal Deaths, Total Births and Perinatal Death Rates by Level of Prenatal Care and Race</t>
    </r>
    <r>
      <rPr>
        <b/>
        <vertAlign val="superscript"/>
        <sz val="10"/>
        <rFont val="Arial"/>
        <family val="2"/>
      </rPr>
      <t xml:space="preserve"> </t>
    </r>
    <r>
      <rPr>
        <b/>
        <sz val="10"/>
        <rFont val="Arial"/>
        <family val="2"/>
      </rPr>
      <t>of Mother</t>
    </r>
  </si>
  <si>
    <r>
      <t xml:space="preserve">Level of Care </t>
    </r>
    <r>
      <rPr>
        <i/>
        <sz val="10"/>
        <rFont val="Arial"/>
        <family val="2"/>
      </rPr>
      <t>(Kessner Index)</t>
    </r>
  </si>
  <si>
    <r>
      <t xml:space="preserve">Table 21  </t>
    </r>
    <r>
      <rPr>
        <sz val="10"/>
        <rFont val="Comic Sans MS"/>
        <family val="4"/>
      </rPr>
      <t>Infant Deaths and Infant Mortality Rates, Michigan and United States Residents, 1950 - 2003</t>
    </r>
  </si>
  <si>
    <r>
      <t xml:space="preserve">Table 22 </t>
    </r>
    <r>
      <rPr>
        <sz val="10"/>
        <rFont val="Comic Sans MS"/>
        <family val="4"/>
      </rPr>
      <t xml:space="preserve"> Infant Deaths and Mortality Rates by Age at Death, Michigan Residents, 1970 - 2003</t>
    </r>
  </si>
  <si>
    <r>
      <t xml:space="preserve">Table 23  </t>
    </r>
    <r>
      <rPr>
        <sz val="10"/>
        <rFont val="Comic Sans MS"/>
        <family val="4"/>
      </rPr>
      <t>Infant, Hebdomadal, Fetal and Perinatal Death Rates by Specified Race and Ancestry, Michigan Residents, 2003</t>
    </r>
  </si>
  <si>
    <r>
      <t xml:space="preserve">Table 24  </t>
    </r>
    <r>
      <rPr>
        <sz val="10"/>
        <rFont val="Comic Sans MS"/>
        <family val="4"/>
      </rPr>
      <t>Infant Deaths by Age at Death and Underlying Cause, Michigan Residents, 2003</t>
    </r>
  </si>
  <si>
    <r>
      <t xml:space="preserve">Table 25  </t>
    </r>
    <r>
      <rPr>
        <sz val="10"/>
        <rFont val="Comic Sans MS"/>
        <family val="4"/>
      </rPr>
      <t>Infant Deaths and Infant Death Rates by Race and Underlying Cause, Michigan Residents, 2003</t>
    </r>
  </si>
  <si>
    <r>
      <t xml:space="preserve">Table 26  </t>
    </r>
    <r>
      <rPr>
        <sz val="10"/>
        <rFont val="Comic Sans MS"/>
        <family val="4"/>
      </rPr>
      <t>Infant Deaths and Infant Death Rates by Sex of Infant and Underlying Cause, Michigan Residents, 2003</t>
    </r>
  </si>
  <si>
    <r>
      <t xml:space="preserve">Table 27  </t>
    </r>
    <r>
      <rPr>
        <sz val="10"/>
        <rFont val="Comic Sans MS"/>
        <family val="4"/>
      </rPr>
      <t>Infant Deaths, Live Births and Infant Death Rates by Age and Race of Mother, Michigan Resident, 2003</t>
    </r>
  </si>
  <si>
    <r>
      <t xml:space="preserve">Table 28  </t>
    </r>
    <r>
      <rPr>
        <sz val="10"/>
        <rFont val="Comic Sans MS"/>
        <family val="4"/>
      </rPr>
      <t>Infant Deaths, Live Births and Infant Death Rates by Level Prenatal Care and Race, Michigan Resident, 2003</t>
    </r>
  </si>
  <si>
    <r>
      <t xml:space="preserve">Table 29  </t>
    </r>
    <r>
      <rPr>
        <sz val="10"/>
        <rFont val="Comic Sans MS"/>
        <family val="4"/>
      </rPr>
      <t>Live Births, Infant Deaths and Infant Death Rates by Birth Weight, Age at Death and Race, Michigan Resident, 2003</t>
    </r>
  </si>
  <si>
    <r>
      <t xml:space="preserve">Table 30  </t>
    </r>
    <r>
      <rPr>
        <sz val="10"/>
        <rFont val="Comic Sans MS"/>
        <family val="4"/>
      </rPr>
      <t>Infant Deaths and Infant Death Rates by Race of Mother Smoking Status During Pregnancy and Underlying Cause of Death, Michigan Residents, 2003</t>
    </r>
  </si>
  <si>
    <r>
      <t xml:space="preserve">Table 31  </t>
    </r>
    <r>
      <rPr>
        <sz val="10"/>
        <rFont val="Comic Sans MS"/>
        <family val="4"/>
      </rPr>
      <t>Perinatal Deaths, Total Births and Perinatal Death Rates by Age and Race of Mother, Michigan Resident, 2003</t>
    </r>
  </si>
  <si>
    <r>
      <t xml:space="preserve">Table 32  </t>
    </r>
    <r>
      <rPr>
        <sz val="10"/>
        <rFont val="Comic Sans MS"/>
        <family val="4"/>
      </rPr>
      <t>Perinatal Deaths, Total Births and Perinatal Death Rates by Level Prenatal Care and Race of Mother, Michigan Resident, 2003</t>
    </r>
  </si>
  <si>
    <t>Selected Years 1950 - 2003</t>
  </si>
  <si>
    <r>
      <t xml:space="preserve">Source:  1950 - 2003 Michigan Resident Death Files, Vital Records and Health Data Development Section, MDCH.  </t>
    </r>
    <r>
      <rPr>
        <i/>
        <sz val="10"/>
        <rFont val="Arial"/>
        <family val="2"/>
      </rPr>
      <t>Monthly Vital Statistics Report Vol 48 Num 19</t>
    </r>
    <r>
      <rPr>
        <sz val="10"/>
        <rFont val="Arial"/>
        <family val="2"/>
      </rPr>
      <t xml:space="preserve">, National Center for Health Statistics. </t>
    </r>
  </si>
  <si>
    <t>Michigan Residents, Selected Years 1970 - 2003</t>
  </si>
  <si>
    <t>Source:  2003 Michigan Resident Death Files, Vital Records and Health Data Development Section, MDCH</t>
  </si>
  <si>
    <t>Michigan Residents, 2003</t>
  </si>
  <si>
    <t>Source:  2003 Michigan Resident Death File, Vital Records and Health Data Development Section, MDCH</t>
  </si>
  <si>
    <t>---</t>
  </si>
  <si>
    <t>Michigan Resident, 2003</t>
  </si>
  <si>
    <t>Source:  2003 Michigan Resident Birth and Infant Death Matched Files, Vital Records and Health Data Development Section, MDCH</t>
  </si>
  <si>
    <t>DON'T FORGET TO USE LIVE BIRTH INFORMATION FROM ANNUAL TABLE 1.9</t>
  </si>
  <si>
    <t xml:space="preserve">  Not Stated</t>
  </si>
  <si>
    <t>Source:  2003 Michigan Resident Birth, Fetal Death and Infant Death Matched Files, Vital Records and Health Data Development Section, MDCH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</si>
</sst>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i/>
      <sz val="10"/>
      <name val="Arial"/>
      <family val="2"/>
    </font>
    <font>
      <sz val="10"/>
      <name val="Comic Sans MS"/>
      <family val="4"/>
    </font>
    <font>
      <b/>
      <sz val="10"/>
      <name val="Comic Sans MS"/>
      <family val="4"/>
    </font>
    <font>
      <b/>
      <sz val="10"/>
      <name val="Arial"/>
      <family val="2"/>
    </font>
    <font>
      <b/>
      <vertAlign val="superscript"/>
      <sz val="10"/>
      <name val="Arial"/>
      <family val="2"/>
    </font>
    <font>
      <vertAlign val="superscript"/>
      <sz val="10"/>
      <name val="Arial"/>
      <family val="2"/>
    </font>
    <font>
      <b/>
      <sz val="10"/>
      <color indexed="10"/>
      <name val="Arial"/>
      <family val="2"/>
    </font>
  </fonts>
  <fills count="2">
    <fill>
      <patternFill/>
    </fill>
    <fill>
      <patternFill patternType="gray125"/>
    </fill>
  </fills>
  <borders count="1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color indexed="63"/>
      </top>
      <bottom style="thin"/>
    </border>
    <border>
      <left>
        <color indexed="63"/>
      </left>
      <right>
        <color indexed="63"/>
      </right>
      <top>
        <color indexed="63"/>
      </top>
      <bottom style="thin"/>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87">
    <xf numFmtId="164" fontId="0" fillId="0" borderId="0" xfId="0" applyAlignment="1">
      <alignment/>
    </xf>
    <xf numFmtId="164" fontId="5" fillId="0" borderId="0" xfId="0" applyFont="1" applyAlignment="1">
      <alignment/>
    </xf>
    <xf numFmtId="37" fontId="5" fillId="0" borderId="0" xfId="0" applyNumberFormat="1" applyFont="1" applyAlignment="1">
      <alignment/>
    </xf>
    <xf numFmtId="164" fontId="5" fillId="0" borderId="0" xfId="0" applyFont="1" applyAlignment="1">
      <alignment wrapText="1"/>
    </xf>
    <xf numFmtId="164" fontId="7" fillId="0" borderId="0" xfId="0" applyFont="1" applyAlignment="1">
      <alignment horizontal="center"/>
    </xf>
    <xf numFmtId="164" fontId="7" fillId="0" borderId="0" xfId="0" applyFont="1" applyAlignment="1">
      <alignment/>
    </xf>
    <xf numFmtId="164" fontId="8" fillId="0" borderId="0" xfId="0" applyFont="1" applyAlignment="1" applyProtection="1">
      <alignment/>
      <protection/>
    </xf>
    <xf numFmtId="164" fontId="7" fillId="0" borderId="0" xfId="0" applyFont="1" applyAlignment="1" applyProtection="1">
      <alignment/>
      <protection/>
    </xf>
    <xf numFmtId="164" fontId="5" fillId="0" borderId="0" xfId="0" applyFont="1" applyAlignment="1" applyProtection="1">
      <alignment/>
      <protection/>
    </xf>
    <xf numFmtId="164" fontId="8" fillId="0" borderId="0" xfId="0" applyFont="1" applyAlignment="1" applyProtection="1">
      <alignment wrapText="1"/>
      <protection/>
    </xf>
    <xf numFmtId="164" fontId="8" fillId="0" borderId="0" xfId="0" applyFont="1" applyAlignment="1">
      <alignment wrapText="1"/>
    </xf>
    <xf numFmtId="164" fontId="7" fillId="0" borderId="0" xfId="0" applyFont="1" applyAlignment="1">
      <alignment/>
    </xf>
    <xf numFmtId="164" fontId="5" fillId="0" borderId="0" xfId="0" applyFont="1" applyAlignment="1" applyProtection="1">
      <alignment vertical="center"/>
      <protection/>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5" fillId="0" borderId="1" xfId="0" applyFont="1" applyBorder="1" applyAlignment="1" applyProtection="1">
      <alignment horizontal="centerContinuous" vertical="center"/>
      <protection/>
    </xf>
    <xf numFmtId="164" fontId="5" fillId="0" borderId="2" xfId="0" applyFont="1" applyBorder="1" applyAlignment="1">
      <alignment horizontal="centerContinuous" vertical="center"/>
    </xf>
    <xf numFmtId="164" fontId="5" fillId="0" borderId="3" xfId="0" applyFont="1" applyBorder="1" applyAlignment="1">
      <alignment horizontal="centerContinuous" vertical="center"/>
    </xf>
    <xf numFmtId="164" fontId="5" fillId="0" borderId="2" xfId="0" applyFont="1" applyBorder="1" applyAlignment="1" applyProtection="1">
      <alignment horizontal="centerContinuous" vertical="center"/>
      <protection/>
    </xf>
    <xf numFmtId="164" fontId="5" fillId="0" borderId="4" xfId="0" applyFont="1" applyBorder="1" applyAlignment="1" applyProtection="1">
      <alignment horizontal="center" vertical="center" wrapText="1"/>
      <protection/>
    </xf>
    <xf numFmtId="164" fontId="5" fillId="0" borderId="5" xfId="0" applyFont="1" applyBorder="1" applyAlignment="1" applyProtection="1">
      <alignment vertical="center"/>
      <protection/>
    </xf>
    <xf numFmtId="37" fontId="5" fillId="0" borderId="3" xfId="0" applyNumberFormat="1" applyFont="1" applyBorder="1" applyAlignment="1" applyProtection="1">
      <alignment vertical="center"/>
      <protection/>
    </xf>
    <xf numFmtId="166" fontId="5" fillId="0" borderId="3" xfId="0" applyNumberFormat="1" applyFont="1" applyBorder="1" applyAlignment="1" applyProtection="1">
      <alignment vertical="center"/>
      <protection/>
    </xf>
    <xf numFmtId="164" fontId="5" fillId="0" borderId="0" xfId="0" applyFont="1" applyAlignment="1">
      <alignment vertical="center"/>
    </xf>
    <xf numFmtId="164" fontId="5" fillId="0" borderId="6" xfId="0" applyFont="1" applyBorder="1" applyAlignment="1" applyProtection="1">
      <alignment vertical="center"/>
      <protection/>
    </xf>
    <xf numFmtId="37" fontId="5" fillId="0" borderId="4" xfId="0" applyNumberFormat="1" applyFont="1" applyBorder="1" applyAlignment="1" applyProtection="1">
      <alignment vertical="center"/>
      <protection/>
    </xf>
    <xf numFmtId="166" fontId="5" fillId="0" borderId="6" xfId="0" applyNumberFormat="1" applyFont="1" applyBorder="1" applyAlignment="1" applyProtection="1">
      <alignment vertical="center"/>
      <protection/>
    </xf>
    <xf numFmtId="164" fontId="5" fillId="0" borderId="7" xfId="0" applyFont="1" applyBorder="1" applyAlignment="1" applyProtection="1">
      <alignment vertical="center"/>
      <protection/>
    </xf>
    <xf numFmtId="37" fontId="5" fillId="0" borderId="7" xfId="0" applyNumberFormat="1" applyFont="1" applyBorder="1" applyAlignment="1" applyProtection="1">
      <alignment vertical="center"/>
      <protection/>
    </xf>
    <xf numFmtId="37" fontId="5" fillId="0" borderId="8" xfId="0" applyNumberFormat="1" applyFont="1" applyBorder="1" applyAlignment="1" applyProtection="1">
      <alignment vertical="center"/>
      <protection/>
    </xf>
    <xf numFmtId="166" fontId="5" fillId="0" borderId="7" xfId="0" applyNumberFormat="1" applyFont="1" applyBorder="1" applyAlignment="1" applyProtection="1">
      <alignment vertical="center"/>
      <protection/>
    </xf>
    <xf numFmtId="37" fontId="5" fillId="0" borderId="4" xfId="0" applyNumberFormat="1" applyFont="1" applyBorder="1" applyAlignment="1" applyProtection="1">
      <alignment/>
      <protection/>
    </xf>
    <xf numFmtId="164" fontId="0" fillId="0" borderId="0" xfId="0" applyFont="1" applyAlignment="1">
      <alignment wrapText="1"/>
    </xf>
    <xf numFmtId="37" fontId="5" fillId="0" borderId="4" xfId="0" applyNumberFormat="1" applyFont="1" applyBorder="1" applyAlignment="1" applyProtection="1" quotePrefix="1">
      <alignment horizontal="right"/>
      <protection/>
    </xf>
    <xf numFmtId="164" fontId="5" fillId="0" borderId="9" xfId="0" applyFont="1" applyBorder="1" applyAlignment="1" applyProtection="1">
      <alignment horizontal="left"/>
      <protection/>
    </xf>
    <xf numFmtId="37" fontId="5" fillId="0" borderId="9" xfId="0" applyNumberFormat="1" applyFont="1" applyBorder="1" applyAlignment="1" applyProtection="1">
      <alignment/>
      <protection/>
    </xf>
    <xf numFmtId="166" fontId="5" fillId="0" borderId="9" xfId="0" applyNumberFormat="1" applyFont="1" applyBorder="1" applyAlignment="1" applyProtection="1">
      <alignment/>
      <protection/>
    </xf>
    <xf numFmtId="37" fontId="5" fillId="0" borderId="9" xfId="0" applyNumberFormat="1" applyFont="1" applyBorder="1" applyAlignment="1" applyProtection="1" quotePrefix="1">
      <alignment horizontal="right"/>
      <protection/>
    </xf>
    <xf numFmtId="166" fontId="5" fillId="0" borderId="9" xfId="0" applyNumberFormat="1" applyFont="1" applyBorder="1" applyAlignment="1" applyProtection="1" quotePrefix="1">
      <alignment horizontal="right"/>
      <protection/>
    </xf>
    <xf numFmtId="164" fontId="5" fillId="0" borderId="5" xfId="0" applyFont="1" applyBorder="1" applyAlignment="1" applyProtection="1">
      <alignment horizontal="center" vertical="center"/>
      <protection/>
    </xf>
    <xf numFmtId="37" fontId="5" fillId="0" borderId="5" xfId="0" applyNumberFormat="1" applyFont="1" applyBorder="1" applyAlignment="1" applyProtection="1">
      <alignment vertical="center"/>
      <protection/>
    </xf>
    <xf numFmtId="166" fontId="5" fillId="0" borderId="5" xfId="0" applyNumberFormat="1" applyFont="1" applyBorder="1" applyAlignment="1" applyProtection="1">
      <alignment vertical="center"/>
      <protection/>
    </xf>
    <xf numFmtId="164" fontId="5" fillId="0" borderId="6" xfId="0" applyFont="1" applyBorder="1" applyAlignment="1" applyProtection="1">
      <alignment horizontal="center"/>
      <protection/>
    </xf>
    <xf numFmtId="37" fontId="5" fillId="0" borderId="10" xfId="0" applyNumberFormat="1" applyFont="1" applyBorder="1" applyAlignment="1" applyProtection="1">
      <alignment vertical="center"/>
      <protection/>
    </xf>
    <xf numFmtId="166" fontId="5" fillId="0" borderId="6" xfId="0" applyNumberFormat="1" applyFont="1" applyBorder="1" applyAlignment="1" applyProtection="1">
      <alignment/>
      <protection/>
    </xf>
    <xf numFmtId="166" fontId="5" fillId="0" borderId="6" xfId="0" applyNumberFormat="1" applyFont="1" applyBorder="1" applyAlignment="1" applyProtection="1" quotePrefix="1">
      <alignment horizontal="right"/>
      <protection/>
    </xf>
    <xf numFmtId="37" fontId="5" fillId="0" borderId="6" xfId="0" applyNumberFormat="1" applyFont="1" applyBorder="1" applyAlignment="1" applyProtection="1">
      <alignment vertical="center"/>
      <protection/>
    </xf>
    <xf numFmtId="164" fontId="5" fillId="0" borderId="7" xfId="0" applyFont="1" applyBorder="1" applyAlignment="1" applyProtection="1">
      <alignment horizontal="center"/>
      <protection/>
    </xf>
    <xf numFmtId="166" fontId="5" fillId="0" borderId="7" xfId="0" applyNumberFormat="1" applyFont="1" applyBorder="1" applyAlignment="1" applyProtection="1">
      <alignment/>
      <protection/>
    </xf>
    <xf numFmtId="37" fontId="5" fillId="0" borderId="8" xfId="0" applyNumberFormat="1" applyFont="1" applyBorder="1" applyAlignment="1" applyProtection="1" quotePrefix="1">
      <alignment horizontal="right" vertical="center"/>
      <protection/>
    </xf>
    <xf numFmtId="164" fontId="11" fillId="0" borderId="0" xfId="0" applyFont="1" applyAlignment="1" applyProtection="1" quotePrefix="1">
      <alignment horizontal="left"/>
      <protection/>
    </xf>
    <xf numFmtId="164" fontId="12" fillId="0" borderId="0" xfId="0" applyFont="1" applyAlignment="1">
      <alignment/>
    </xf>
    <xf numFmtId="164" fontId="5" fillId="0" borderId="5" xfId="0" applyFont="1" applyBorder="1" applyAlignment="1" applyProtection="1">
      <alignment horizontal="centerContinuous" vertical="center"/>
      <protection/>
    </xf>
    <xf numFmtId="164" fontId="5" fillId="0" borderId="5" xfId="0" applyFont="1" applyBorder="1" applyAlignment="1">
      <alignment horizontal="centerContinuous" vertical="center"/>
    </xf>
    <xf numFmtId="164" fontId="5" fillId="0" borderId="7" xfId="0" applyFont="1" applyBorder="1" applyAlignment="1" applyProtection="1">
      <alignment horizontal="center" vertical="center"/>
      <protection/>
    </xf>
    <xf numFmtId="164" fontId="5" fillId="0" borderId="6" xfId="0" applyFont="1" applyBorder="1" applyAlignment="1" applyProtection="1">
      <alignment vertical="center" wrapText="1"/>
      <protection/>
    </xf>
    <xf numFmtId="164" fontId="5" fillId="0" borderId="6" xfId="0" applyNumberFormat="1" applyFont="1" applyBorder="1" applyAlignment="1" applyProtection="1">
      <alignment vertical="center"/>
      <protection/>
    </xf>
    <xf numFmtId="169" fontId="5" fillId="0" borderId="6" xfId="0" applyNumberFormat="1" applyFont="1" applyBorder="1" applyAlignment="1" applyProtection="1">
      <alignment vertical="center"/>
      <protection/>
    </xf>
    <xf numFmtId="167" fontId="5" fillId="0" borderId="6" xfId="0" applyNumberFormat="1" applyFont="1" applyBorder="1" applyAlignment="1" applyProtection="1">
      <alignment vertical="center"/>
      <protection/>
    </xf>
    <xf numFmtId="164" fontId="5" fillId="0" borderId="6" xfId="0" applyFont="1" applyBorder="1" applyAlignment="1">
      <alignment vertical="center"/>
    </xf>
    <xf numFmtId="164" fontId="5" fillId="0" borderId="6" xfId="0" applyFont="1" applyBorder="1" applyAlignment="1" applyProtection="1">
      <alignment/>
      <protection/>
    </xf>
    <xf numFmtId="164" fontId="5" fillId="0" borderId="5" xfId="0" applyFont="1" applyBorder="1" applyAlignment="1" applyProtection="1">
      <alignment horizontal="left" vertical="center"/>
      <protection/>
    </xf>
    <xf numFmtId="169" fontId="5" fillId="0" borderId="5" xfId="0" applyNumberFormat="1" applyFont="1" applyBorder="1" applyAlignment="1" applyProtection="1">
      <alignment vertical="center"/>
      <protection/>
    </xf>
    <xf numFmtId="167" fontId="5" fillId="0" borderId="5" xfId="0" applyNumberFormat="1" applyFont="1" applyBorder="1" applyAlignment="1" applyProtection="1">
      <alignment vertical="center"/>
      <protection/>
    </xf>
    <xf numFmtId="164" fontId="9" fillId="0" borderId="0" xfId="0" applyFont="1" applyAlignment="1" applyProtection="1">
      <alignment horizontal="centerContinuous"/>
      <protection/>
    </xf>
    <xf numFmtId="164" fontId="5" fillId="0" borderId="2" xfId="0" applyFont="1" applyBorder="1" applyAlignment="1">
      <alignment horizontal="centerContinuous"/>
    </xf>
    <xf numFmtId="164" fontId="5" fillId="0" borderId="3" xfId="0" applyFont="1" applyBorder="1" applyAlignment="1">
      <alignment horizontal="centerContinuous"/>
    </xf>
    <xf numFmtId="164" fontId="5" fillId="0" borderId="8" xfId="0" applyFont="1" applyBorder="1" applyAlignment="1" applyProtection="1">
      <alignment horizontal="center" vertical="center"/>
      <protection/>
    </xf>
    <xf numFmtId="164" fontId="5" fillId="0" borderId="6" xfId="0" applyFont="1" applyBorder="1" applyAlignment="1">
      <alignment/>
    </xf>
    <xf numFmtId="164" fontId="5" fillId="0" borderId="4" xfId="0" applyFont="1" applyBorder="1" applyAlignment="1" applyProtection="1">
      <alignment/>
      <protection/>
    </xf>
    <xf numFmtId="166" fontId="5" fillId="0" borderId="4" xfId="0" applyNumberFormat="1" applyFont="1" applyBorder="1" applyAlignment="1" applyProtection="1">
      <alignment/>
      <protection/>
    </xf>
    <xf numFmtId="166" fontId="5" fillId="0" borderId="4" xfId="0" applyNumberFormat="1" applyFont="1" applyBorder="1" applyAlignment="1" applyProtection="1" quotePrefix="1">
      <alignment horizontal="right"/>
      <protection/>
    </xf>
    <xf numFmtId="164" fontId="5" fillId="0" borderId="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37" fontId="5" fillId="0" borderId="6" xfId="0" applyNumberFormat="1" applyFont="1" applyBorder="1" applyAlignment="1">
      <alignment/>
    </xf>
    <xf numFmtId="164" fontId="5" fillId="0" borderId="7" xfId="0" applyFont="1" applyBorder="1" applyAlignment="1">
      <alignment/>
    </xf>
    <xf numFmtId="164" fontId="5" fillId="0" borderId="8" xfId="0" applyFont="1" applyBorder="1" applyAlignment="1" applyProtection="1">
      <alignment/>
      <protection/>
    </xf>
    <xf numFmtId="37" fontId="5" fillId="0" borderId="8" xfId="0" applyNumberFormat="1" applyFont="1" applyBorder="1" applyAlignment="1" applyProtection="1">
      <alignment/>
      <protection/>
    </xf>
    <xf numFmtId="166" fontId="5" fillId="0" borderId="7" xfId="0" applyNumberFormat="1" applyFont="1" applyBorder="1" applyAlignment="1" applyProtection="1" quotePrefix="1">
      <alignment horizontal="right"/>
      <protection/>
    </xf>
    <xf numFmtId="37" fontId="5" fillId="0" borderId="8" xfId="0" applyNumberFormat="1" applyFont="1" applyBorder="1" applyAlignment="1" applyProtection="1" quotePrefix="1">
      <alignment horizontal="right"/>
      <protection/>
    </xf>
    <xf numFmtId="164" fontId="5" fillId="0" borderId="10" xfId="0" applyFont="1" applyBorder="1" applyAlignment="1">
      <alignment/>
    </xf>
    <xf numFmtId="164" fontId="5" fillId="0" borderId="7" xfId="0" applyFont="1" applyBorder="1" applyAlignment="1">
      <alignment horizontal="center" vertical="center" wrapText="1"/>
    </xf>
    <xf numFmtId="164" fontId="5" fillId="0" borderId="8" xfId="0" applyFont="1" applyBorder="1" applyAlignment="1" applyProtection="1">
      <alignment horizontal="center" vertical="center" wrapText="1"/>
      <protection/>
    </xf>
    <xf numFmtId="166" fontId="5" fillId="0" borderId="8" xfId="0" applyNumberFormat="1" applyFont="1" applyBorder="1" applyAlignment="1" applyProtection="1">
      <alignment vertical="center"/>
      <protection/>
    </xf>
    <xf numFmtId="166" fontId="5" fillId="0" borderId="4" xfId="0" applyNumberFormat="1" applyFont="1" applyBorder="1" applyAlignment="1" applyProtection="1">
      <alignment vertical="center"/>
      <protection/>
    </xf>
    <xf numFmtId="166" fontId="5" fillId="0" borderId="6" xfId="0" applyNumberFormat="1" applyFont="1" applyBorder="1" applyAlignment="1" applyProtection="1" quotePrefix="1">
      <alignment horizontal="right" vertical="center"/>
      <protection/>
    </xf>
    <xf numFmtId="166" fontId="5" fillId="0" borderId="7" xfId="0" applyNumberFormat="1" applyFont="1" applyBorder="1" applyAlignment="1" applyProtection="1" quotePrefix="1">
      <alignment horizontal="right" vertical="center"/>
      <protection/>
    </xf>
    <xf numFmtId="164" fontId="9" fillId="0" borderId="0" xfId="0" applyFont="1" applyAlignment="1" applyProtection="1">
      <alignment horizontal="centerContinuous" vertical="center"/>
      <protection/>
    </xf>
    <xf numFmtId="164" fontId="5" fillId="0" borderId="0" xfId="0" applyFont="1" applyAlignment="1">
      <alignment horizontal="centerContinuous" vertical="center"/>
    </xf>
    <xf numFmtId="37" fontId="5" fillId="0" borderId="8" xfId="0" applyNumberFormat="1" applyFont="1" applyBorder="1" applyAlignment="1">
      <alignment vertical="center"/>
    </xf>
    <xf numFmtId="164" fontId="5" fillId="0" borderId="6" xfId="0" applyFont="1" applyBorder="1" applyAlignment="1" applyProtection="1">
      <alignment horizontal="center" vertical="center"/>
      <protection/>
    </xf>
    <xf numFmtId="37" fontId="5" fillId="0" borderId="4" xfId="0" applyNumberFormat="1" applyFont="1" applyBorder="1" applyAlignment="1" applyProtection="1" quotePrefix="1">
      <alignment horizontal="right" vertical="center"/>
      <protection/>
    </xf>
    <xf numFmtId="166" fontId="5" fillId="0" borderId="4" xfId="0" applyNumberFormat="1" applyFont="1" applyBorder="1" applyAlignment="1" applyProtection="1" quotePrefix="1">
      <alignment horizontal="right" vertical="center"/>
      <protection/>
    </xf>
    <xf numFmtId="164" fontId="5" fillId="0" borderId="9" xfId="0" applyFont="1" applyBorder="1" applyAlignment="1" applyProtection="1">
      <alignment horizontal="centerContinuous" vertical="center"/>
      <protection/>
    </xf>
    <xf numFmtId="164" fontId="5" fillId="0" borderId="9" xfId="0" applyFont="1" applyBorder="1" applyAlignment="1">
      <alignment horizontal="centerContinuous"/>
    </xf>
    <xf numFmtId="164" fontId="5" fillId="0" borderId="11" xfId="0" applyFont="1" applyBorder="1" applyAlignment="1">
      <alignment horizontal="centerContinuous"/>
    </xf>
    <xf numFmtId="164" fontId="5" fillId="0" borderId="6" xfId="0" applyFont="1" applyFill="1" applyBorder="1" applyAlignment="1" applyProtection="1">
      <alignment vertical="center" wrapText="1"/>
      <protection/>
    </xf>
    <xf numFmtId="37" fontId="5" fillId="0" borderId="4" xfId="0" applyNumberFormat="1" applyFont="1" applyBorder="1" applyAlignment="1">
      <alignment vertical="center"/>
    </xf>
    <xf numFmtId="37" fontId="5" fillId="0" borderId="6" xfId="0" applyNumberFormat="1" applyFont="1" applyBorder="1" applyAlignment="1" applyProtection="1" quotePrefix="1">
      <alignment horizontal="right" vertical="center"/>
      <protection/>
    </xf>
    <xf numFmtId="164" fontId="5" fillId="0" borderId="12" xfId="0" applyFont="1" applyBorder="1" applyAlignment="1" applyProtection="1">
      <alignment horizontal="centerContinuous" vertical="center"/>
      <protection/>
    </xf>
    <xf numFmtId="164" fontId="5" fillId="0" borderId="5" xfId="0" applyFont="1" applyBorder="1" applyAlignment="1" applyProtection="1">
      <alignment horizontal="center" vertical="center" wrapText="1"/>
      <protection/>
    </xf>
    <xf numFmtId="164" fontId="5" fillId="0" borderId="3" xfId="0" applyFont="1" applyBorder="1" applyAlignment="1" applyProtection="1">
      <alignment horizontal="center" vertical="center" wrapText="1"/>
      <protection/>
    </xf>
    <xf numFmtId="164" fontId="5" fillId="0" borderId="6" xfId="0" applyFont="1" applyFill="1" applyBorder="1" applyAlignment="1" applyProtection="1">
      <alignment vertical="center"/>
      <protection/>
    </xf>
    <xf numFmtId="3" fontId="5" fillId="0" borderId="6"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3" fontId="5" fillId="0" borderId="6" xfId="0" applyNumberFormat="1" applyFont="1" applyBorder="1" applyAlignment="1">
      <alignment vertical="center"/>
    </xf>
    <xf numFmtId="3" fontId="5" fillId="0" borderId="6" xfId="0" applyNumberFormat="1" applyFont="1" applyBorder="1" applyAlignment="1" applyProtection="1" quotePrefix="1">
      <alignment horizontal="right" vertical="center"/>
      <protection/>
    </xf>
    <xf numFmtId="3" fontId="5" fillId="0" borderId="6" xfId="0" applyNumberFormat="1" applyFont="1" applyBorder="1" applyAlignment="1" applyProtection="1">
      <alignment horizontal="right" vertical="center"/>
      <protection/>
    </xf>
    <xf numFmtId="3" fontId="5" fillId="0" borderId="5" xfId="0" applyNumberFormat="1" applyFont="1" applyBorder="1" applyAlignment="1" applyProtection="1">
      <alignment vertical="center"/>
      <protection/>
    </xf>
    <xf numFmtId="3" fontId="5" fillId="0" borderId="3" xfId="0" applyNumberFormat="1" applyFont="1" applyBorder="1" applyAlignment="1" applyProtection="1">
      <alignment vertical="center"/>
      <protection/>
    </xf>
    <xf numFmtId="165" fontId="5" fillId="0" borderId="0" xfId="0" applyNumberFormat="1" applyFont="1" applyAlignment="1" applyProtection="1">
      <alignment/>
      <protection/>
    </xf>
    <xf numFmtId="164" fontId="5" fillId="0" borderId="8" xfId="0" applyFont="1" applyBorder="1" applyAlignment="1" applyProtection="1">
      <alignment horizontal="center"/>
      <protection/>
    </xf>
    <xf numFmtId="164" fontId="5" fillId="0" borderId="7" xfId="0" applyFont="1" applyBorder="1" applyAlignment="1" applyProtection="1">
      <alignment horizontal="left" vertical="center"/>
      <protection/>
    </xf>
    <xf numFmtId="164" fontId="5" fillId="0" borderId="6" xfId="0" applyFont="1" applyBorder="1" applyAlignment="1" applyProtection="1">
      <alignment horizontal="left"/>
      <protection/>
    </xf>
    <xf numFmtId="37" fontId="5" fillId="0" borderId="4" xfId="0" applyNumberFormat="1" applyFont="1" applyBorder="1" applyAlignment="1" applyProtection="1">
      <alignment horizontal="right"/>
      <protection/>
    </xf>
    <xf numFmtId="164" fontId="6" fillId="0" borderId="6" xfId="0" applyFont="1" applyBorder="1" applyAlignment="1">
      <alignment/>
    </xf>
    <xf numFmtId="164" fontId="5" fillId="0" borderId="10" xfId="0" applyFont="1" applyBorder="1" applyAlignment="1" applyProtection="1">
      <alignment horizontal="left"/>
      <protection/>
    </xf>
    <xf numFmtId="37" fontId="5" fillId="0" borderId="11" xfId="0" applyNumberFormat="1" applyFont="1" applyBorder="1" applyAlignment="1" applyProtection="1">
      <alignment/>
      <protection/>
    </xf>
    <xf numFmtId="166" fontId="5" fillId="0" borderId="11" xfId="0" applyNumberFormat="1" applyFont="1" applyBorder="1" applyAlignment="1" applyProtection="1">
      <alignment/>
      <protection/>
    </xf>
    <xf numFmtId="164" fontId="5" fillId="0" borderId="7" xfId="0" applyFont="1" applyBorder="1" applyAlignment="1" applyProtection="1">
      <alignment horizontal="left"/>
      <protection/>
    </xf>
    <xf numFmtId="166" fontId="5" fillId="0" borderId="8" xfId="0" applyNumberFormat="1" applyFont="1" applyBorder="1" applyAlignment="1" applyProtection="1">
      <alignment/>
      <protection/>
    </xf>
    <xf numFmtId="164" fontId="5" fillId="0" borderId="2" xfId="0" applyFont="1" applyBorder="1" applyAlignment="1" applyProtection="1">
      <alignment horizontal="centerContinuous"/>
      <protection/>
    </xf>
    <xf numFmtId="3" fontId="5" fillId="0" borderId="4" xfId="0" applyNumberFormat="1" applyFont="1" applyBorder="1" applyAlignment="1" applyProtection="1">
      <alignment/>
      <protection/>
    </xf>
    <xf numFmtId="169" fontId="5" fillId="0" borderId="4" xfId="0" applyNumberFormat="1" applyFont="1" applyBorder="1" applyAlignment="1" applyProtection="1">
      <alignment/>
      <protection/>
    </xf>
    <xf numFmtId="164" fontId="5" fillId="0" borderId="6" xfId="0" applyFont="1" applyBorder="1" applyAlignment="1" applyProtection="1" quotePrefix="1">
      <alignment horizontal="center"/>
      <protection/>
    </xf>
    <xf numFmtId="3" fontId="5" fillId="0" borderId="4" xfId="0" applyNumberFormat="1" applyFont="1" applyBorder="1" applyAlignment="1">
      <alignment/>
    </xf>
    <xf numFmtId="169" fontId="5" fillId="0" borderId="4" xfId="0" applyNumberFormat="1" applyFont="1" applyBorder="1" applyAlignment="1">
      <alignment/>
    </xf>
    <xf numFmtId="169" fontId="5" fillId="0" borderId="6" xfId="0" applyNumberFormat="1" applyFont="1" applyBorder="1" applyAlignment="1">
      <alignment/>
    </xf>
    <xf numFmtId="3" fontId="5" fillId="0" borderId="6" xfId="0" applyNumberFormat="1" applyFont="1" applyBorder="1" applyAlignment="1">
      <alignment/>
    </xf>
    <xf numFmtId="164" fontId="5" fillId="0" borderId="7" xfId="0" applyFont="1" applyBorder="1" applyAlignment="1" applyProtection="1" quotePrefix="1">
      <alignment horizontal="center"/>
      <protection/>
    </xf>
    <xf numFmtId="3" fontId="5" fillId="0" borderId="7" xfId="0" applyNumberFormat="1" applyFont="1" applyBorder="1" applyAlignment="1">
      <alignment/>
    </xf>
    <xf numFmtId="169" fontId="5" fillId="0" borderId="7" xfId="0" applyNumberFormat="1" applyFont="1" applyBorder="1" applyAlignment="1">
      <alignment/>
    </xf>
    <xf numFmtId="164" fontId="5" fillId="0" borderId="1" xfId="0" applyFont="1" applyBorder="1" applyAlignment="1" applyProtection="1">
      <alignment horizontal="centerContinuous"/>
      <protection/>
    </xf>
    <xf numFmtId="164" fontId="5" fillId="0" borderId="5" xfId="0" applyFont="1" applyBorder="1" applyAlignment="1" applyProtection="1">
      <alignment horizontal="center"/>
      <protection/>
    </xf>
    <xf numFmtId="164" fontId="5" fillId="0" borderId="2" xfId="0" applyFont="1" applyBorder="1" applyAlignment="1" applyProtection="1">
      <alignment horizontal="center"/>
      <protection/>
    </xf>
    <xf numFmtId="3" fontId="5" fillId="0" borderId="6" xfId="0" applyNumberFormat="1" applyFont="1" applyBorder="1" applyAlignment="1" applyProtection="1">
      <alignment/>
      <protection/>
    </xf>
    <xf numFmtId="169" fontId="5" fillId="0" borderId="0" xfId="0" applyNumberFormat="1" applyFont="1" applyBorder="1" applyAlignment="1" applyProtection="1">
      <alignment/>
      <protection/>
    </xf>
    <xf numFmtId="0" fontId="5" fillId="0" borderId="6" xfId="0" applyNumberFormat="1" applyFont="1" applyBorder="1" applyAlignment="1" applyProtection="1">
      <alignment horizontal="center"/>
      <protection/>
    </xf>
    <xf numFmtId="3" fontId="5" fillId="0" borderId="4" xfId="0" applyNumberFormat="1" applyFont="1" applyFill="1" applyBorder="1" applyAlignment="1" applyProtection="1">
      <alignment/>
      <protection/>
    </xf>
    <xf numFmtId="169" fontId="5" fillId="0" borderId="4" xfId="0" applyNumberFormat="1" applyFont="1" applyFill="1" applyBorder="1" applyAlignment="1" applyProtection="1">
      <alignment/>
      <protection/>
    </xf>
    <xf numFmtId="0" fontId="5" fillId="0" borderId="6" xfId="0" applyNumberFormat="1" applyFont="1" applyBorder="1" applyAlignment="1" applyProtection="1" quotePrefix="1">
      <alignment horizontal="center"/>
      <protection/>
    </xf>
    <xf numFmtId="3" fontId="5" fillId="0" borderId="6" xfId="0" applyNumberFormat="1" applyFont="1" applyBorder="1" applyAlignment="1" applyProtection="1">
      <alignment/>
      <protection/>
    </xf>
    <xf numFmtId="169" fontId="5" fillId="0" borderId="6" xfId="0" applyNumberFormat="1" applyFont="1" applyBorder="1" applyAlignment="1" applyProtection="1">
      <alignment/>
      <protection/>
    </xf>
    <xf numFmtId="3" fontId="5" fillId="0" borderId="6" xfId="0" applyNumberFormat="1" applyFont="1" applyBorder="1" applyAlignment="1" applyProtection="1" quotePrefix="1">
      <alignment horizontal="right"/>
      <protection/>
    </xf>
    <xf numFmtId="169" fontId="5" fillId="0" borderId="6" xfId="0" applyNumberFormat="1" applyFont="1" applyBorder="1" applyAlignment="1" applyProtection="1" quotePrefix="1">
      <alignment horizontal="right"/>
      <protection/>
    </xf>
    <xf numFmtId="3" fontId="5" fillId="0" borderId="7" xfId="0" applyNumberFormat="1" applyFont="1" applyBorder="1" applyAlignment="1" applyProtection="1" quotePrefix="1">
      <alignment horizontal="right"/>
      <protection/>
    </xf>
    <xf numFmtId="169" fontId="5" fillId="0" borderId="7" xfId="0" applyNumberFormat="1" applyFont="1" applyBorder="1" applyAlignment="1" applyProtection="1" quotePrefix="1">
      <alignment horizontal="right"/>
      <protection/>
    </xf>
    <xf numFmtId="0" fontId="5" fillId="0" borderId="7" xfId="0" applyNumberFormat="1" applyFont="1" applyBorder="1" applyAlignment="1" applyProtection="1" quotePrefix="1">
      <alignment horizontal="center"/>
      <protection/>
    </xf>
    <xf numFmtId="3" fontId="5" fillId="0" borderId="7" xfId="0" applyNumberFormat="1" applyFont="1" applyBorder="1" applyAlignment="1" applyProtection="1">
      <alignment/>
      <protection/>
    </xf>
    <xf numFmtId="169" fontId="5" fillId="0" borderId="7" xfId="0" applyNumberFormat="1" applyFont="1" applyBorder="1" applyAlignment="1" applyProtection="1">
      <alignment/>
      <protection/>
    </xf>
    <xf numFmtId="164" fontId="5" fillId="0" borderId="0" xfId="0" applyFont="1" applyAlignment="1" applyProtection="1">
      <alignment horizontal="left"/>
      <protection/>
    </xf>
    <xf numFmtId="166" fontId="5" fillId="0" borderId="10" xfId="0" applyNumberFormat="1" applyFont="1" applyBorder="1" applyAlignment="1" applyProtection="1" quotePrefix="1">
      <alignment horizontal="right"/>
      <protection/>
    </xf>
    <xf numFmtId="37" fontId="5" fillId="0" borderId="10" xfId="0" applyNumberFormat="1" applyFont="1" applyBorder="1" applyAlignment="1" applyProtection="1" quotePrefix="1">
      <alignment horizontal="right" vertical="center"/>
      <protection/>
    </xf>
    <xf numFmtId="164" fontId="5" fillId="0" borderId="13" xfId="0" applyFont="1" applyBorder="1" applyAlignment="1" applyProtection="1">
      <alignment horizontal="left"/>
      <protection/>
    </xf>
    <xf numFmtId="37" fontId="5" fillId="0" borderId="14" xfId="0" applyNumberFormat="1" applyFont="1" applyBorder="1" applyAlignment="1" applyProtection="1">
      <alignment/>
      <protection/>
    </xf>
    <xf numFmtId="166" fontId="5" fillId="0" borderId="15" xfId="0" applyNumberFormat="1" applyFont="1" applyBorder="1" applyAlignment="1" applyProtection="1">
      <alignment/>
      <protection/>
    </xf>
    <xf numFmtId="167" fontId="5" fillId="0" borderId="15" xfId="0" applyNumberFormat="1" applyFont="1" applyBorder="1" applyAlignment="1" applyProtection="1">
      <alignment/>
      <protection/>
    </xf>
    <xf numFmtId="164" fontId="0" fillId="0" borderId="7" xfId="0" applyFont="1" applyBorder="1" applyAlignment="1">
      <alignment/>
    </xf>
    <xf numFmtId="164" fontId="5" fillId="0" borderId="10" xfId="0" applyFont="1" applyBorder="1" applyAlignment="1" applyProtection="1">
      <alignment horizontal="center" vertical="center"/>
      <protection/>
    </xf>
    <xf numFmtId="164" fontId="5" fillId="0" borderId="7"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0" fillId="0" borderId="0" xfId="0" applyFont="1" applyAlignment="1">
      <alignment/>
    </xf>
    <xf numFmtId="164" fontId="0" fillId="0" borderId="0" xfId="0" applyFont="1" applyAlignment="1">
      <alignment wrapText="1"/>
    </xf>
    <xf numFmtId="164" fontId="5" fillId="0" borderId="1" xfId="0" applyFont="1" applyBorder="1" applyAlignment="1" applyProtection="1">
      <alignment horizontal="center" vertical="center"/>
      <protection/>
    </xf>
    <xf numFmtId="164" fontId="5" fillId="0" borderId="3" xfId="0" applyFont="1" applyBorder="1" applyAlignment="1" applyProtection="1">
      <alignment horizontal="center" vertical="center"/>
      <protection/>
    </xf>
    <xf numFmtId="164" fontId="5" fillId="0" borderId="1" xfId="0" applyFont="1" applyBorder="1" applyAlignment="1" applyProtection="1">
      <alignment vertical="center"/>
      <protection/>
    </xf>
    <xf numFmtId="164" fontId="5" fillId="0" borderId="3" xfId="0" applyFont="1" applyBorder="1" applyAlignment="1" applyProtection="1">
      <alignment vertical="center"/>
      <protection/>
    </xf>
    <xf numFmtId="164" fontId="0" fillId="0" borderId="6" xfId="0" applyFont="1" applyBorder="1" applyAlignment="1">
      <alignment horizontal="center" vertical="center"/>
    </xf>
    <xf numFmtId="164" fontId="0" fillId="0" borderId="7" xfId="0" applyFont="1" applyBorder="1" applyAlignment="1">
      <alignment horizontal="center" vertical="center"/>
    </xf>
    <xf numFmtId="164" fontId="5" fillId="0" borderId="12" xfId="0" applyFont="1" applyBorder="1" applyAlignment="1" applyProtection="1">
      <alignment horizontal="center" vertical="center" wrapText="1"/>
      <protection/>
    </xf>
    <xf numFmtId="164" fontId="0" fillId="0" borderId="11" xfId="0" applyFont="1" applyBorder="1" applyAlignment="1">
      <alignment vertical="center" wrapText="1"/>
    </xf>
    <xf numFmtId="164" fontId="0" fillId="0" borderId="16" xfId="0" applyFont="1" applyBorder="1" applyAlignment="1">
      <alignment vertical="center" wrapText="1"/>
    </xf>
    <xf numFmtId="164" fontId="0" fillId="0" borderId="8" xfId="0" applyFont="1" applyBorder="1" applyAlignment="1">
      <alignment vertical="center" wrapText="1"/>
    </xf>
    <xf numFmtId="164" fontId="0" fillId="0" borderId="7" xfId="0" applyBorder="1" applyAlignment="1">
      <alignment horizontal="center" vertical="center"/>
    </xf>
    <xf numFmtId="164" fontId="5" fillId="0" borderId="10" xfId="0" applyFont="1" applyBorder="1" applyAlignment="1" applyProtection="1">
      <alignment horizontal="center" vertical="center" wrapText="1"/>
      <protection/>
    </xf>
    <xf numFmtId="164" fontId="9" fillId="0" borderId="0" xfId="0" applyFont="1" applyAlignment="1" applyProtection="1">
      <alignment horizontal="center"/>
      <protection/>
    </xf>
    <xf numFmtId="164" fontId="5" fillId="0" borderId="17" xfId="0" applyFont="1" applyBorder="1" applyAlignment="1" applyProtection="1">
      <alignment horizontal="center"/>
      <protection/>
    </xf>
    <xf numFmtId="164" fontId="0" fillId="0" borderId="6" xfId="0" applyFont="1" applyBorder="1" applyAlignment="1">
      <alignment/>
    </xf>
    <xf numFmtId="164" fontId="5" fillId="0" borderId="0" xfId="0" applyFont="1" applyAlignment="1">
      <alignment vertical="center" wrapText="1"/>
    </xf>
    <xf numFmtId="164" fontId="0" fillId="0" borderId="0" xfId="0" applyFont="1" applyAlignment="1">
      <alignment vertical="center" wrapText="1"/>
    </xf>
    <xf numFmtId="164" fontId="0" fillId="0" borderId="6" xfId="0" applyFont="1" applyBorder="1" applyAlignment="1">
      <alignment vertical="center" wrapText="1"/>
    </xf>
    <xf numFmtId="164" fontId="0" fillId="0" borderId="7" xfId="0" applyFont="1" applyBorder="1" applyAlignment="1">
      <alignment vertical="center" wrapText="1"/>
    </xf>
    <xf numFmtId="164" fontId="0" fillId="0" borderId="6" xfId="0" applyFont="1" applyBorder="1" applyAlignment="1">
      <alignment vertical="center"/>
    </xf>
    <xf numFmtId="164" fontId="0" fillId="0" borderId="7" xfId="0" applyFont="1" applyBorder="1" applyAlignment="1">
      <alignment vertical="center"/>
    </xf>
    <xf numFmtId="164" fontId="0" fillId="0" borderId="7"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5" customWidth="1"/>
    <col min="2" max="16384" width="9.00390625" style="5" customWidth="1"/>
  </cols>
  <sheetData>
    <row r="1" ht="15">
      <c r="A1" s="4" t="s">
        <v>140</v>
      </c>
    </row>
    <row r="2" spans="1:5" ht="16.5">
      <c r="A2" s="6" t="s">
        <v>143</v>
      </c>
      <c r="B2" s="7"/>
      <c r="C2" s="7"/>
      <c r="D2" s="7"/>
      <c r="E2" s="7"/>
    </row>
    <row r="3" spans="1:11" ht="16.5">
      <c r="A3" s="6" t="s">
        <v>144</v>
      </c>
      <c r="B3" s="7"/>
      <c r="C3" s="7"/>
      <c r="D3" s="7"/>
      <c r="E3" s="7"/>
      <c r="F3" s="7"/>
      <c r="G3" s="7"/>
      <c r="H3" s="7"/>
      <c r="I3" s="7"/>
      <c r="J3" s="7"/>
      <c r="K3" s="7"/>
    </row>
    <row r="4" spans="1:11" ht="16.5">
      <c r="A4" s="6" t="s">
        <v>145</v>
      </c>
      <c r="B4" s="8"/>
      <c r="C4" s="8"/>
      <c r="D4" s="8"/>
      <c r="E4" s="8"/>
      <c r="F4" s="8"/>
      <c r="G4" s="8"/>
      <c r="H4" s="8"/>
      <c r="I4" s="8"/>
      <c r="J4" s="8"/>
      <c r="K4" s="7"/>
    </row>
    <row r="5" spans="1:8" ht="16.5">
      <c r="A5" s="6" t="s">
        <v>146</v>
      </c>
      <c r="B5" s="7"/>
      <c r="C5" s="7"/>
      <c r="D5" s="7"/>
      <c r="E5" s="7"/>
      <c r="F5" s="7"/>
      <c r="G5" s="7"/>
      <c r="H5" s="7"/>
    </row>
    <row r="6" spans="1:10" ht="16.5">
      <c r="A6" s="9" t="s">
        <v>147</v>
      </c>
      <c r="B6" s="7"/>
      <c r="C6" s="7"/>
      <c r="D6" s="7"/>
      <c r="E6" s="7"/>
      <c r="F6" s="7"/>
      <c r="G6" s="7"/>
      <c r="H6" s="7"/>
      <c r="I6" s="7"/>
      <c r="J6" s="7"/>
    </row>
    <row r="7" spans="1:10" ht="16.5">
      <c r="A7" s="9" t="s">
        <v>148</v>
      </c>
      <c r="B7" s="7"/>
      <c r="C7" s="7"/>
      <c r="D7" s="7"/>
      <c r="E7" s="7"/>
      <c r="F7" s="7"/>
      <c r="G7" s="7"/>
      <c r="H7" s="7"/>
      <c r="I7" s="7"/>
      <c r="J7" s="7"/>
    </row>
    <row r="8" spans="1:13" ht="16.5">
      <c r="A8" s="10" t="s">
        <v>149</v>
      </c>
      <c r="B8" s="11"/>
      <c r="C8" s="11"/>
      <c r="D8" s="11"/>
      <c r="E8" s="11"/>
      <c r="F8" s="11"/>
      <c r="G8" s="11"/>
      <c r="H8" s="11"/>
      <c r="I8" s="11"/>
      <c r="J8" s="11"/>
      <c r="K8" s="11"/>
      <c r="L8" s="11"/>
      <c r="M8" s="11"/>
    </row>
    <row r="9" spans="1:13" ht="16.5">
      <c r="A9" s="9" t="s">
        <v>150</v>
      </c>
      <c r="B9" s="7"/>
      <c r="C9" s="7"/>
      <c r="D9" s="7"/>
      <c r="E9" s="7"/>
      <c r="F9" s="7"/>
      <c r="G9" s="7"/>
      <c r="H9" s="7"/>
      <c r="I9" s="7"/>
      <c r="J9" s="7"/>
      <c r="K9" s="7"/>
      <c r="L9" s="7"/>
      <c r="M9" s="7"/>
    </row>
    <row r="10" spans="1:13" ht="31.5">
      <c r="A10" s="9" t="s">
        <v>151</v>
      </c>
      <c r="B10" s="7"/>
      <c r="C10" s="7"/>
      <c r="D10" s="7"/>
      <c r="E10" s="7"/>
      <c r="F10" s="7"/>
      <c r="G10" s="7"/>
      <c r="H10" s="7"/>
      <c r="I10" s="7"/>
      <c r="J10" s="7"/>
      <c r="K10" s="7"/>
      <c r="L10" s="7"/>
      <c r="M10" s="7"/>
    </row>
    <row r="11" spans="1:14" ht="31.5">
      <c r="A11" s="9" t="s">
        <v>152</v>
      </c>
      <c r="B11" s="8"/>
      <c r="C11" s="8"/>
      <c r="D11" s="8"/>
      <c r="E11" s="8"/>
      <c r="F11" s="8"/>
      <c r="G11" s="8"/>
      <c r="H11" s="8"/>
      <c r="I11" s="8"/>
      <c r="J11" s="8"/>
      <c r="K11" s="8"/>
      <c r="L11" s="8"/>
      <c r="M11" s="8"/>
      <c r="N11" s="8"/>
    </row>
    <row r="12" spans="1:13" ht="16.5">
      <c r="A12" s="9" t="s">
        <v>153</v>
      </c>
      <c r="B12" s="7"/>
      <c r="C12" s="7"/>
      <c r="D12" s="7"/>
      <c r="E12" s="7"/>
      <c r="F12" s="7"/>
      <c r="G12" s="7"/>
      <c r="H12" s="7"/>
      <c r="I12" s="7"/>
      <c r="J12" s="7"/>
      <c r="K12" s="7"/>
      <c r="L12" s="7"/>
      <c r="M12" s="7"/>
    </row>
    <row r="13" spans="1:13" ht="31.5">
      <c r="A13" s="9" t="s">
        <v>154</v>
      </c>
      <c r="B13" s="7"/>
      <c r="C13" s="7"/>
      <c r="D13" s="7"/>
      <c r="E13" s="7"/>
      <c r="F13" s="7"/>
      <c r="G13" s="7"/>
      <c r="H13" s="7"/>
      <c r="I13" s="7"/>
      <c r="J13" s="7"/>
      <c r="K13" s="7"/>
      <c r="L13" s="7"/>
      <c r="M13" s="7"/>
    </row>
    <row r="14" spans="2:14" ht="15">
      <c r="B14" s="8"/>
      <c r="C14" s="8"/>
      <c r="D14" s="8"/>
      <c r="E14" s="8"/>
      <c r="F14" s="8"/>
      <c r="G14" s="8"/>
      <c r="H14" s="8"/>
      <c r="I14" s="8"/>
      <c r="J14" s="8"/>
      <c r="K14" s="8"/>
      <c r="L14" s="8"/>
      <c r="M14" s="8"/>
      <c r="N14" s="8"/>
    </row>
    <row r="15" spans="1:14" ht="15">
      <c r="A15" s="12"/>
      <c r="B15" s="12"/>
      <c r="C15" s="12"/>
      <c r="D15" s="12"/>
      <c r="E15" s="12"/>
      <c r="F15" s="12"/>
      <c r="G15" s="12"/>
      <c r="H15" s="12"/>
      <c r="I15" s="12"/>
      <c r="J15" s="12"/>
      <c r="K15" s="12"/>
      <c r="L15" s="12"/>
      <c r="M15" s="12"/>
      <c r="N15" s="12"/>
    </row>
    <row r="16" spans="1:14" ht="15">
      <c r="A16" s="8"/>
      <c r="B16" s="8"/>
      <c r="C16" s="8"/>
      <c r="D16" s="8"/>
      <c r="E16" s="8"/>
      <c r="F16" s="8"/>
      <c r="G16" s="8"/>
      <c r="H16" s="8"/>
      <c r="I16" s="8"/>
      <c r="J16" s="8"/>
      <c r="K16" s="8"/>
      <c r="L16" s="8"/>
      <c r="M16" s="8"/>
      <c r="N16" s="8"/>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I41"/>
  <sheetViews>
    <sheetView workbookViewId="0" topLeftCell="A1">
      <selection activeCell="A1" sqref="A1"/>
    </sheetView>
  </sheetViews>
  <sheetFormatPr defaultColWidth="9.00390625" defaultRowHeight="12.75"/>
  <cols>
    <col min="1" max="1" width="11.25390625" style="1" customWidth="1"/>
    <col min="2" max="2" width="10.00390625" style="1" customWidth="1"/>
    <col min="3" max="3" width="10.25390625" style="1" bestFit="1" customWidth="1"/>
    <col min="4" max="4" width="8.25390625" style="1" customWidth="1"/>
    <col min="5" max="5" width="9.625" style="1" customWidth="1"/>
    <col min="6" max="6" width="8.50390625" style="1" customWidth="1"/>
    <col min="7" max="7" width="9.625" style="1" customWidth="1"/>
    <col min="8" max="8" width="8.00390625" style="1" customWidth="1"/>
    <col min="9" max="9" width="9.625" style="1" customWidth="1"/>
    <col min="10" max="16384" width="9.00390625" style="1" customWidth="1"/>
  </cols>
  <sheetData>
    <row r="2" spans="1:9" ht="12.75">
      <c r="A2" s="13" t="s">
        <v>50</v>
      </c>
      <c r="B2" s="14"/>
      <c r="C2" s="14"/>
      <c r="D2" s="14"/>
      <c r="E2" s="14"/>
      <c r="F2" s="14"/>
      <c r="G2" s="14"/>
      <c r="H2" s="14"/>
      <c r="I2" s="14"/>
    </row>
    <row r="3" spans="1:9" ht="12.75">
      <c r="A3" s="64" t="s">
        <v>51</v>
      </c>
      <c r="B3" s="14"/>
      <c r="C3" s="14"/>
      <c r="D3" s="14"/>
      <c r="E3" s="14"/>
      <c r="F3" s="14"/>
      <c r="G3" s="14"/>
      <c r="H3" s="14"/>
      <c r="I3" s="14"/>
    </row>
    <row r="4" spans="1:9" ht="12.75">
      <c r="A4" s="13" t="s">
        <v>159</v>
      </c>
      <c r="B4" s="14"/>
      <c r="C4" s="14"/>
      <c r="D4" s="14"/>
      <c r="E4" s="14"/>
      <c r="F4" s="14"/>
      <c r="G4" s="14"/>
      <c r="H4" s="14"/>
      <c r="I4" s="14"/>
    </row>
    <row r="5" spans="1:9" ht="18.75" customHeight="1">
      <c r="A5" s="176" t="s">
        <v>113</v>
      </c>
      <c r="B5" s="176" t="s">
        <v>73</v>
      </c>
      <c r="C5" s="176" t="s">
        <v>107</v>
      </c>
      <c r="D5" s="15" t="s">
        <v>52</v>
      </c>
      <c r="E5" s="65"/>
      <c r="F5" s="65"/>
      <c r="G5" s="65"/>
      <c r="H5" s="65"/>
      <c r="I5" s="66"/>
    </row>
    <row r="6" spans="1:9" ht="17.25" customHeight="1">
      <c r="A6" s="182"/>
      <c r="B6" s="182"/>
      <c r="C6" s="182"/>
      <c r="D6" s="15" t="s">
        <v>53</v>
      </c>
      <c r="E6" s="17"/>
      <c r="F6" s="18" t="s">
        <v>54</v>
      </c>
      <c r="G6" s="17"/>
      <c r="H6" s="18" t="s">
        <v>97</v>
      </c>
      <c r="I6" s="17"/>
    </row>
    <row r="7" spans="1:9" ht="18" customHeight="1">
      <c r="A7" s="183"/>
      <c r="B7" s="183"/>
      <c r="C7" s="183"/>
      <c r="D7" s="67" t="s">
        <v>21</v>
      </c>
      <c r="E7" s="67" t="s">
        <v>22</v>
      </c>
      <c r="F7" s="67" t="s">
        <v>21</v>
      </c>
      <c r="G7" s="67" t="s">
        <v>22</v>
      </c>
      <c r="H7" s="67" t="s">
        <v>21</v>
      </c>
      <c r="I7" s="67" t="s">
        <v>22</v>
      </c>
    </row>
    <row r="8" spans="1:9" ht="17.25" customHeight="1">
      <c r="A8" s="68"/>
      <c r="B8" s="69" t="s">
        <v>23</v>
      </c>
      <c r="C8" s="31">
        <v>130850</v>
      </c>
      <c r="D8" s="31">
        <v>1112</v>
      </c>
      <c r="E8" s="70">
        <v>8.49828047382499</v>
      </c>
      <c r="F8" s="31">
        <v>771</v>
      </c>
      <c r="G8" s="70">
        <v>5.892243026366068</v>
      </c>
      <c r="H8" s="31">
        <v>341</v>
      </c>
      <c r="I8" s="70">
        <v>2.6060374474589225</v>
      </c>
    </row>
    <row r="9" spans="1:9" ht="12.75">
      <c r="A9" s="42" t="s">
        <v>32</v>
      </c>
      <c r="B9" s="69" t="s">
        <v>24</v>
      </c>
      <c r="C9" s="31">
        <v>102146</v>
      </c>
      <c r="D9" s="31">
        <v>680</v>
      </c>
      <c r="E9" s="70">
        <v>6.657137822332739</v>
      </c>
      <c r="F9" s="31">
        <v>483</v>
      </c>
      <c r="G9" s="70">
        <v>4.728525835568695</v>
      </c>
      <c r="H9" s="31">
        <v>197</v>
      </c>
      <c r="I9" s="70">
        <v>1.9286119867640434</v>
      </c>
    </row>
    <row r="10" spans="1:9" ht="12.75">
      <c r="A10" s="68"/>
      <c r="B10" s="69" t="s">
        <v>25</v>
      </c>
      <c r="C10" s="31">
        <v>22380</v>
      </c>
      <c r="D10" s="31">
        <v>391</v>
      </c>
      <c r="E10" s="70">
        <v>17.470956210902592</v>
      </c>
      <c r="F10" s="31">
        <v>262</v>
      </c>
      <c r="G10" s="70">
        <v>11.706881143878464</v>
      </c>
      <c r="H10" s="31">
        <v>129</v>
      </c>
      <c r="I10" s="70">
        <v>5.7640750670241285</v>
      </c>
    </row>
    <row r="11" spans="1:9" ht="12.75">
      <c r="A11" s="68"/>
      <c r="B11" s="69" t="s">
        <v>55</v>
      </c>
      <c r="C11" s="31">
        <v>5508</v>
      </c>
      <c r="D11" s="31">
        <v>37</v>
      </c>
      <c r="E11" s="70">
        <v>6.7175018155410315</v>
      </c>
      <c r="F11" s="31">
        <v>23</v>
      </c>
      <c r="G11" s="70">
        <v>4.175744371822803</v>
      </c>
      <c r="H11" s="31">
        <v>14</v>
      </c>
      <c r="I11" s="70">
        <v>2.541757443718228</v>
      </c>
    </row>
    <row r="12" spans="1:9" ht="12.75">
      <c r="A12" s="68"/>
      <c r="B12" s="72"/>
      <c r="C12" s="73"/>
      <c r="D12" s="73"/>
      <c r="E12" s="74"/>
      <c r="F12" s="73"/>
      <c r="G12" s="74"/>
      <c r="H12" s="73"/>
      <c r="I12" s="74"/>
    </row>
    <row r="13" spans="1:9" ht="12.75">
      <c r="A13" s="68"/>
      <c r="B13" s="69" t="s">
        <v>23</v>
      </c>
      <c r="C13" s="31">
        <v>776</v>
      </c>
      <c r="D13" s="31">
        <v>513</v>
      </c>
      <c r="E13" s="70">
        <v>661.0824742268042</v>
      </c>
      <c r="F13" s="31">
        <v>461</v>
      </c>
      <c r="G13" s="70">
        <v>594.0721649484536</v>
      </c>
      <c r="H13" s="31">
        <v>52</v>
      </c>
      <c r="I13" s="70">
        <v>67.01030927835052</v>
      </c>
    </row>
    <row r="14" spans="1:9" ht="12.75">
      <c r="A14" s="42" t="s">
        <v>98</v>
      </c>
      <c r="B14" s="69" t="s">
        <v>24</v>
      </c>
      <c r="C14" s="31">
        <v>457</v>
      </c>
      <c r="D14" s="31">
        <v>286</v>
      </c>
      <c r="E14" s="70">
        <v>625.82056892779</v>
      </c>
      <c r="F14" s="31">
        <v>265</v>
      </c>
      <c r="G14" s="70">
        <v>579.8687089715536</v>
      </c>
      <c r="H14" s="31">
        <v>21</v>
      </c>
      <c r="I14" s="70">
        <v>45.951859956236326</v>
      </c>
    </row>
    <row r="15" spans="1:9" ht="12.75">
      <c r="A15" s="42" t="s">
        <v>56</v>
      </c>
      <c r="B15" s="69" t="s">
        <v>25</v>
      </c>
      <c r="C15" s="31">
        <v>291</v>
      </c>
      <c r="D15" s="31">
        <v>213</v>
      </c>
      <c r="E15" s="70">
        <v>731.9587628865979</v>
      </c>
      <c r="F15" s="31">
        <v>186</v>
      </c>
      <c r="G15" s="70">
        <v>639.1752577319587</v>
      </c>
      <c r="H15" s="31">
        <v>27</v>
      </c>
      <c r="I15" s="70">
        <v>92.78350515463917</v>
      </c>
    </row>
    <row r="16" spans="1:9" ht="12.75">
      <c r="A16" s="68"/>
      <c r="B16" s="69" t="s">
        <v>55</v>
      </c>
      <c r="C16" s="31">
        <v>20</v>
      </c>
      <c r="D16" s="31">
        <v>12</v>
      </c>
      <c r="E16" s="70">
        <v>600</v>
      </c>
      <c r="F16" s="31">
        <v>8</v>
      </c>
      <c r="G16" s="70">
        <v>400</v>
      </c>
      <c r="H16" s="33">
        <v>4</v>
      </c>
      <c r="I16" s="71" t="s">
        <v>27</v>
      </c>
    </row>
    <row r="17" spans="1:9" ht="12.75">
      <c r="A17" s="68"/>
      <c r="B17" s="72"/>
      <c r="C17" s="31"/>
      <c r="D17" s="31"/>
      <c r="E17" s="74"/>
      <c r="F17" s="73"/>
      <c r="G17" s="74"/>
      <c r="H17" s="73"/>
      <c r="I17" s="74"/>
    </row>
    <row r="18" spans="1:9" ht="12.75">
      <c r="A18" s="68"/>
      <c r="B18" s="69" t="s">
        <v>23</v>
      </c>
      <c r="C18" s="31">
        <v>1459</v>
      </c>
      <c r="D18" s="31">
        <v>155</v>
      </c>
      <c r="E18" s="70">
        <v>106.23714873200822</v>
      </c>
      <c r="F18" s="31">
        <v>111</v>
      </c>
      <c r="G18" s="70">
        <v>76.0795065113091</v>
      </c>
      <c r="H18" s="31">
        <v>44</v>
      </c>
      <c r="I18" s="70">
        <v>30.15764222069911</v>
      </c>
    </row>
    <row r="19" spans="1:9" ht="12.75">
      <c r="A19" s="42" t="s">
        <v>99</v>
      </c>
      <c r="B19" s="69" t="s">
        <v>24</v>
      </c>
      <c r="C19" s="31">
        <v>912</v>
      </c>
      <c r="D19" s="31">
        <v>93</v>
      </c>
      <c r="E19" s="70">
        <v>101.97368421052632</v>
      </c>
      <c r="F19" s="31">
        <v>69</v>
      </c>
      <c r="G19" s="70">
        <v>75.65789473684211</v>
      </c>
      <c r="H19" s="31">
        <v>24</v>
      </c>
      <c r="I19" s="70">
        <v>26.31578947368421</v>
      </c>
    </row>
    <row r="20" spans="1:9" ht="12.75">
      <c r="A20" s="42" t="s">
        <v>56</v>
      </c>
      <c r="B20" s="69" t="s">
        <v>25</v>
      </c>
      <c r="C20" s="31">
        <v>509</v>
      </c>
      <c r="D20" s="31">
        <v>56</v>
      </c>
      <c r="E20" s="70">
        <v>110.0196463654224</v>
      </c>
      <c r="F20" s="31">
        <v>37</v>
      </c>
      <c r="G20" s="70">
        <v>72.69155206286837</v>
      </c>
      <c r="H20" s="31">
        <v>19</v>
      </c>
      <c r="I20" s="70">
        <v>37.32809430255403</v>
      </c>
    </row>
    <row r="21" spans="1:9" ht="12.75">
      <c r="A21" s="68"/>
      <c r="B21" s="69" t="s">
        <v>55</v>
      </c>
      <c r="C21" s="31">
        <v>32</v>
      </c>
      <c r="D21" s="33">
        <v>4</v>
      </c>
      <c r="E21" s="71" t="s">
        <v>27</v>
      </c>
      <c r="F21" s="33">
        <v>4</v>
      </c>
      <c r="G21" s="71" t="s">
        <v>27</v>
      </c>
      <c r="H21" s="33" t="s">
        <v>139</v>
      </c>
      <c r="I21" s="33" t="s">
        <v>139</v>
      </c>
    </row>
    <row r="22" spans="1:9" ht="12.75">
      <c r="A22" s="68"/>
      <c r="B22" s="72"/>
      <c r="C22" s="75"/>
      <c r="D22" s="31"/>
      <c r="E22" s="74"/>
      <c r="F22" s="73"/>
      <c r="G22" s="74"/>
      <c r="H22" s="73"/>
      <c r="I22" s="74"/>
    </row>
    <row r="23" spans="1:9" ht="12.75">
      <c r="A23" s="68"/>
      <c r="B23" s="69" t="s">
        <v>23</v>
      </c>
      <c r="C23" s="31">
        <v>8543</v>
      </c>
      <c r="D23" s="31">
        <v>143</v>
      </c>
      <c r="E23" s="70">
        <v>16.7388505208943</v>
      </c>
      <c r="F23" s="31">
        <v>80</v>
      </c>
      <c r="G23" s="70">
        <v>9.364391899801007</v>
      </c>
      <c r="H23" s="31">
        <v>63</v>
      </c>
      <c r="I23" s="70">
        <v>7.374458621093293</v>
      </c>
    </row>
    <row r="24" spans="1:9" ht="12.75">
      <c r="A24" s="42" t="s">
        <v>100</v>
      </c>
      <c r="B24" s="69" t="s">
        <v>24</v>
      </c>
      <c r="C24" s="31">
        <v>5741</v>
      </c>
      <c r="D24" s="31">
        <v>94</v>
      </c>
      <c r="E24" s="70">
        <v>16.37345410207281</v>
      </c>
      <c r="F24" s="31">
        <v>60</v>
      </c>
      <c r="G24" s="70">
        <v>10.451140916216687</v>
      </c>
      <c r="H24" s="31">
        <v>34</v>
      </c>
      <c r="I24" s="70">
        <v>5.922313185856122</v>
      </c>
    </row>
    <row r="25" spans="1:9" ht="12.75">
      <c r="A25" s="42" t="s">
        <v>56</v>
      </c>
      <c r="B25" s="69" t="s">
        <v>25</v>
      </c>
      <c r="C25" s="31">
        <v>2392</v>
      </c>
      <c r="D25" s="31">
        <v>44</v>
      </c>
      <c r="E25" s="70">
        <v>18.39464882943144</v>
      </c>
      <c r="F25" s="31">
        <v>16</v>
      </c>
      <c r="G25" s="70">
        <v>6.688963210702341</v>
      </c>
      <c r="H25" s="31">
        <v>28</v>
      </c>
      <c r="I25" s="70">
        <v>11.705685618729095</v>
      </c>
    </row>
    <row r="26" spans="1:9" ht="12.75">
      <c r="A26" s="68"/>
      <c r="B26" s="69" t="s">
        <v>55</v>
      </c>
      <c r="C26" s="31">
        <v>354</v>
      </c>
      <c r="D26" s="33">
        <v>5</v>
      </c>
      <c r="E26" s="71" t="s">
        <v>27</v>
      </c>
      <c r="F26" s="33">
        <v>4</v>
      </c>
      <c r="G26" s="71" t="s">
        <v>27</v>
      </c>
      <c r="H26" s="33">
        <v>1</v>
      </c>
      <c r="I26" s="71" t="s">
        <v>27</v>
      </c>
    </row>
    <row r="27" spans="1:9" ht="12.75">
      <c r="A27" s="68"/>
      <c r="B27" s="72"/>
      <c r="C27" s="31"/>
      <c r="D27" s="31"/>
      <c r="E27" s="74"/>
      <c r="F27" s="73"/>
      <c r="G27" s="74"/>
      <c r="H27" s="73"/>
      <c r="I27" s="74"/>
    </row>
    <row r="28" spans="1:9" ht="12.75">
      <c r="A28" s="68"/>
      <c r="B28" s="69" t="s">
        <v>23</v>
      </c>
      <c r="C28" s="31">
        <v>120050</v>
      </c>
      <c r="D28" s="31">
        <v>298</v>
      </c>
      <c r="E28" s="70">
        <v>2.482299042065806</v>
      </c>
      <c r="F28" s="31">
        <v>118</v>
      </c>
      <c r="G28" s="70">
        <v>0.9829237817576011</v>
      </c>
      <c r="H28" s="31">
        <v>180</v>
      </c>
      <c r="I28" s="70">
        <v>1.499375260308205</v>
      </c>
    </row>
    <row r="29" spans="1:9" ht="12.75">
      <c r="A29" s="42" t="s">
        <v>57</v>
      </c>
      <c r="B29" s="69" t="s">
        <v>24</v>
      </c>
      <c r="C29" s="31">
        <v>95022</v>
      </c>
      <c r="D29" s="31">
        <v>204</v>
      </c>
      <c r="E29" s="70">
        <v>2.14687125086822</v>
      </c>
      <c r="F29" s="31">
        <v>88</v>
      </c>
      <c r="G29" s="70">
        <v>0.926101323903938</v>
      </c>
      <c r="H29" s="31">
        <v>116</v>
      </c>
      <c r="I29" s="70">
        <v>1.220769926964282</v>
      </c>
    </row>
    <row r="30" spans="1:9" ht="12.75">
      <c r="A30" s="42" t="s">
        <v>56</v>
      </c>
      <c r="B30" s="69" t="s">
        <v>25</v>
      </c>
      <c r="C30" s="31">
        <v>19187</v>
      </c>
      <c r="D30" s="31">
        <v>78</v>
      </c>
      <c r="E30" s="70">
        <v>4.06525251472351</v>
      </c>
      <c r="F30" s="31">
        <v>23</v>
      </c>
      <c r="G30" s="70">
        <v>1.1987283056235993</v>
      </c>
      <c r="H30" s="31">
        <v>55</v>
      </c>
      <c r="I30" s="70">
        <v>2.8665242090999117</v>
      </c>
    </row>
    <row r="31" spans="1:9" ht="12.75">
      <c r="A31" s="76"/>
      <c r="B31" s="77" t="s">
        <v>55</v>
      </c>
      <c r="C31" s="78">
        <v>5100</v>
      </c>
      <c r="D31" s="78">
        <v>16</v>
      </c>
      <c r="E31" s="48">
        <v>3.1372549019607843</v>
      </c>
      <c r="F31" s="80">
        <v>7</v>
      </c>
      <c r="G31" s="48">
        <v>1.3725490196078431</v>
      </c>
      <c r="H31" s="78">
        <v>9</v>
      </c>
      <c r="I31" s="48">
        <v>1.7647058823529413</v>
      </c>
    </row>
    <row r="32" spans="1:9" ht="41.25" customHeight="1">
      <c r="A32" s="162" t="s">
        <v>101</v>
      </c>
      <c r="B32" s="164"/>
      <c r="C32" s="164"/>
      <c r="D32" s="164"/>
      <c r="E32" s="164"/>
      <c r="F32" s="164"/>
      <c r="G32" s="164"/>
      <c r="H32" s="164"/>
      <c r="I32" s="164"/>
    </row>
    <row r="33" spans="1:9" ht="45.75" customHeight="1">
      <c r="A33" s="162" t="s">
        <v>95</v>
      </c>
      <c r="B33" s="164"/>
      <c r="C33" s="164"/>
      <c r="D33" s="164"/>
      <c r="E33" s="164"/>
      <c r="F33" s="164"/>
      <c r="G33" s="164"/>
      <c r="H33" s="164"/>
      <c r="I33" s="164"/>
    </row>
    <row r="34" spans="1:9" ht="29.25" customHeight="1">
      <c r="A34" s="180" t="s">
        <v>163</v>
      </c>
      <c r="B34" s="181"/>
      <c r="C34" s="181"/>
      <c r="D34" s="181"/>
      <c r="E34" s="181"/>
      <c r="F34" s="181"/>
      <c r="G34" s="181"/>
      <c r="H34" s="181"/>
      <c r="I34" s="181"/>
    </row>
    <row r="35" ht="12.75">
      <c r="A35" s="1" t="s">
        <v>78</v>
      </c>
    </row>
    <row r="41" ht="12.75">
      <c r="A41" s="151" t="s">
        <v>164</v>
      </c>
    </row>
  </sheetData>
  <mergeCells count="6">
    <mergeCell ref="A33:I33"/>
    <mergeCell ref="A34:I34"/>
    <mergeCell ref="A5:A7"/>
    <mergeCell ref="B5:B7"/>
    <mergeCell ref="C5:C7"/>
    <mergeCell ref="A32:I32"/>
  </mergeCells>
  <printOptions horizontalCentered="1"/>
  <pageMargins left="0.25" right="0.25" top="1" bottom="1" header="0" footer="0"/>
  <pageSetup fitToHeight="1" fitToWidth="1" orientation="portrait" scale="93" r:id="rId1"/>
</worksheet>
</file>

<file path=xl/worksheets/sheet11.xml><?xml version="1.0" encoding="utf-8"?>
<worksheet xmlns="http://schemas.openxmlformats.org/spreadsheetml/2006/main" xmlns:r="http://schemas.openxmlformats.org/officeDocument/2006/relationships">
  <sheetPr>
    <pageSetUpPr fitToPage="1"/>
  </sheetPr>
  <dimension ref="A2:M20"/>
  <sheetViews>
    <sheetView workbookViewId="0" topLeftCell="A1">
      <selection activeCell="A1" sqref="A1"/>
    </sheetView>
  </sheetViews>
  <sheetFormatPr defaultColWidth="9.00390625" defaultRowHeight="12.75"/>
  <cols>
    <col min="1" max="1" width="23.50390625" style="1" customWidth="1"/>
    <col min="2" max="2" width="8.00390625" style="1" customWidth="1"/>
    <col min="3" max="3" width="5.375" style="1" customWidth="1"/>
    <col min="4" max="4" width="8.00390625" style="1" bestFit="1" customWidth="1"/>
    <col min="5" max="5" width="5.375" style="1" customWidth="1"/>
    <col min="6" max="6" width="8.00390625" style="1" bestFit="1" customWidth="1"/>
    <col min="7" max="7" width="5.375" style="1" customWidth="1"/>
    <col min="8" max="8" width="8.00390625" style="1" bestFit="1" customWidth="1"/>
    <col min="9" max="9" width="5.375" style="1" customWidth="1"/>
    <col min="10" max="10" width="8.00390625" style="1" bestFit="1" customWidth="1"/>
    <col min="11" max="11" width="5.375" style="1" customWidth="1"/>
    <col min="12" max="12" width="8.00390625" style="1" bestFit="1" customWidth="1"/>
    <col min="13" max="13" width="5.375" style="1" customWidth="1"/>
    <col min="14" max="16384" width="9.00390625" style="1" customWidth="1"/>
  </cols>
  <sheetData>
    <row r="2" spans="1:13" ht="12.75">
      <c r="A2" s="13" t="s">
        <v>58</v>
      </c>
      <c r="B2" s="14"/>
      <c r="C2" s="14"/>
      <c r="D2" s="14"/>
      <c r="E2" s="14"/>
      <c r="F2" s="14"/>
      <c r="G2" s="14"/>
      <c r="H2" s="14"/>
      <c r="I2" s="14"/>
      <c r="J2" s="14"/>
      <c r="K2" s="14"/>
      <c r="L2" s="14"/>
      <c r="M2" s="14"/>
    </row>
    <row r="3" spans="1:13" ht="12.75">
      <c r="A3" s="177" t="s">
        <v>136</v>
      </c>
      <c r="B3" s="177"/>
      <c r="C3" s="177"/>
      <c r="D3" s="177"/>
      <c r="E3" s="177"/>
      <c r="F3" s="177"/>
      <c r="G3" s="177"/>
      <c r="H3" s="177"/>
      <c r="I3" s="177"/>
      <c r="J3" s="177"/>
      <c r="K3" s="177"/>
      <c r="L3" s="177"/>
      <c r="M3" s="177"/>
    </row>
    <row r="4" spans="1:13" ht="12.75">
      <c r="A4" s="177" t="s">
        <v>137</v>
      </c>
      <c r="B4" s="177"/>
      <c r="C4" s="177"/>
      <c r="D4" s="177"/>
      <c r="E4" s="177"/>
      <c r="F4" s="177"/>
      <c r="G4" s="177"/>
      <c r="H4" s="177"/>
      <c r="I4" s="177"/>
      <c r="J4" s="177"/>
      <c r="K4" s="177"/>
      <c r="L4" s="177"/>
      <c r="M4" s="177"/>
    </row>
    <row r="5" spans="1:13" ht="12.75">
      <c r="A5" s="13" t="s">
        <v>159</v>
      </c>
      <c r="B5" s="14"/>
      <c r="C5" s="14"/>
      <c r="D5" s="14"/>
      <c r="E5" s="14"/>
      <c r="F5" s="14"/>
      <c r="G5" s="14"/>
      <c r="H5" s="14"/>
      <c r="I5" s="14"/>
      <c r="J5" s="14"/>
      <c r="K5" s="14"/>
      <c r="L5" s="14"/>
      <c r="M5" s="14"/>
    </row>
    <row r="6" spans="1:13" ht="12.75">
      <c r="A6" s="159" t="s">
        <v>124</v>
      </c>
      <c r="B6" s="52" t="s">
        <v>23</v>
      </c>
      <c r="C6" s="53"/>
      <c r="D6" s="53"/>
      <c r="E6" s="53"/>
      <c r="F6" s="52" t="s">
        <v>24</v>
      </c>
      <c r="G6" s="53"/>
      <c r="H6" s="53"/>
      <c r="I6" s="53"/>
      <c r="J6" s="52" t="s">
        <v>25</v>
      </c>
      <c r="K6" s="53"/>
      <c r="L6" s="53"/>
      <c r="M6" s="53"/>
    </row>
    <row r="7" spans="1:13" ht="12.75">
      <c r="A7" s="184"/>
      <c r="B7" s="52" t="s">
        <v>63</v>
      </c>
      <c r="C7" s="53"/>
      <c r="D7" s="52" t="s">
        <v>64</v>
      </c>
      <c r="E7" s="53"/>
      <c r="F7" s="52" t="s">
        <v>63</v>
      </c>
      <c r="G7" s="53"/>
      <c r="H7" s="52" t="s">
        <v>64</v>
      </c>
      <c r="I7" s="53"/>
      <c r="J7" s="52" t="s">
        <v>63</v>
      </c>
      <c r="K7" s="53"/>
      <c r="L7" s="52" t="s">
        <v>64</v>
      </c>
      <c r="M7" s="53"/>
    </row>
    <row r="8" spans="1:13" ht="12.75">
      <c r="A8" s="185"/>
      <c r="B8" s="54" t="s">
        <v>21</v>
      </c>
      <c r="C8" s="54" t="s">
        <v>22</v>
      </c>
      <c r="D8" s="54" t="s">
        <v>21</v>
      </c>
      <c r="E8" s="54" t="s">
        <v>22</v>
      </c>
      <c r="F8" s="54" t="s">
        <v>21</v>
      </c>
      <c r="G8" s="54" t="s">
        <v>22</v>
      </c>
      <c r="H8" s="54" t="s">
        <v>21</v>
      </c>
      <c r="I8" s="54" t="s">
        <v>22</v>
      </c>
      <c r="J8" s="54" t="s">
        <v>21</v>
      </c>
      <c r="K8" s="54" t="s">
        <v>22</v>
      </c>
      <c r="L8" s="54" t="s">
        <v>21</v>
      </c>
      <c r="M8" s="54" t="s">
        <v>22</v>
      </c>
    </row>
    <row r="9" spans="1:13" ht="12.75">
      <c r="A9" s="55" t="s">
        <v>117</v>
      </c>
      <c r="B9" s="24">
        <v>16</v>
      </c>
      <c r="C9" s="56">
        <v>0.8495274503557396</v>
      </c>
      <c r="D9" s="24">
        <v>33</v>
      </c>
      <c r="E9" s="57">
        <v>0.29790384025132255</v>
      </c>
      <c r="F9" s="24">
        <v>11</v>
      </c>
      <c r="G9" s="26">
        <v>0.7169860513622734</v>
      </c>
      <c r="H9" s="24">
        <v>20</v>
      </c>
      <c r="I9" s="26">
        <v>0.23245542667193567</v>
      </c>
      <c r="J9" s="24">
        <v>5</v>
      </c>
      <c r="K9" s="58">
        <v>1.6458196181698486</v>
      </c>
      <c r="L9" s="24">
        <v>10</v>
      </c>
      <c r="M9" s="26">
        <v>0.5239991616013414</v>
      </c>
    </row>
    <row r="10" spans="1:13" ht="12.75">
      <c r="A10" s="24" t="s">
        <v>118</v>
      </c>
      <c r="B10" s="24">
        <v>35</v>
      </c>
      <c r="C10" s="56">
        <v>1.8583412976531803</v>
      </c>
      <c r="D10" s="24">
        <v>158</v>
      </c>
      <c r="E10" s="57">
        <v>1.4263274775669381</v>
      </c>
      <c r="F10" s="24">
        <v>27</v>
      </c>
      <c r="G10" s="26">
        <v>1.7598748533437623</v>
      </c>
      <c r="H10" s="24">
        <v>114</v>
      </c>
      <c r="I10" s="26">
        <v>1.3249959320300333</v>
      </c>
      <c r="J10" s="24">
        <v>8</v>
      </c>
      <c r="K10" s="58">
        <v>2.6333113890717574</v>
      </c>
      <c r="L10" s="24">
        <v>37</v>
      </c>
      <c r="M10" s="26">
        <v>1.9387968979249632</v>
      </c>
    </row>
    <row r="11" spans="1:13" s="23" customFormat="1" ht="38.25">
      <c r="A11" s="55" t="s">
        <v>119</v>
      </c>
      <c r="B11" s="24">
        <v>45</v>
      </c>
      <c r="C11" s="56">
        <v>2.389295954125518</v>
      </c>
      <c r="D11" s="24">
        <v>173</v>
      </c>
      <c r="E11" s="57">
        <v>1.5617383140448118</v>
      </c>
      <c r="F11" s="24">
        <v>27</v>
      </c>
      <c r="G11" s="26">
        <v>1.7598748533437623</v>
      </c>
      <c r="H11" s="24">
        <v>83</v>
      </c>
      <c r="I11" s="26">
        <v>0.9646900206885329</v>
      </c>
      <c r="J11" s="24">
        <v>17</v>
      </c>
      <c r="K11" s="58">
        <v>5.595786701777485</v>
      </c>
      <c r="L11" s="24">
        <v>82</v>
      </c>
      <c r="M11" s="26">
        <v>4.296793125131</v>
      </c>
    </row>
    <row r="12" spans="1:13" ht="12.75">
      <c r="A12" s="55" t="s">
        <v>120</v>
      </c>
      <c r="B12" s="24">
        <v>5</v>
      </c>
      <c r="C12" s="56">
        <v>0.26547732823616865</v>
      </c>
      <c r="D12" s="24">
        <v>40</v>
      </c>
      <c r="E12" s="57">
        <v>0.361095563940997</v>
      </c>
      <c r="F12" s="24">
        <v>3</v>
      </c>
      <c r="G12" s="26">
        <v>0.19554165037152912</v>
      </c>
      <c r="H12" s="24">
        <v>23</v>
      </c>
      <c r="I12" s="26">
        <v>0.26732374067272596</v>
      </c>
      <c r="J12" s="24">
        <v>2</v>
      </c>
      <c r="K12" s="58">
        <v>0.6583278472679394</v>
      </c>
      <c r="L12" s="24">
        <v>17</v>
      </c>
      <c r="M12" s="26">
        <v>0.8907985747222804</v>
      </c>
    </row>
    <row r="13" spans="1:13" ht="25.5">
      <c r="A13" s="55" t="s">
        <v>121</v>
      </c>
      <c r="B13" s="24">
        <v>10</v>
      </c>
      <c r="C13" s="56">
        <v>0.5309546564723373</v>
      </c>
      <c r="D13" s="24">
        <v>41</v>
      </c>
      <c r="E13" s="57">
        <v>0.37012295303952186</v>
      </c>
      <c r="F13" s="24">
        <v>7</v>
      </c>
      <c r="G13" s="26">
        <v>0.45626385086690135</v>
      </c>
      <c r="H13" s="24">
        <v>23</v>
      </c>
      <c r="I13" s="26">
        <v>0.26732374067272596</v>
      </c>
      <c r="J13" s="24">
        <v>3</v>
      </c>
      <c r="K13" s="58">
        <v>0.9874917709019092</v>
      </c>
      <c r="L13" s="24">
        <v>17</v>
      </c>
      <c r="M13" s="26">
        <v>0.8907985747222804</v>
      </c>
    </row>
    <row r="14" spans="1:13" ht="12.75">
      <c r="A14" s="55" t="s">
        <v>122</v>
      </c>
      <c r="B14" s="24">
        <v>15</v>
      </c>
      <c r="C14" s="56">
        <v>0.796431984708506</v>
      </c>
      <c r="D14" s="24">
        <v>75</v>
      </c>
      <c r="E14" s="57">
        <v>0.6770541823893693</v>
      </c>
      <c r="F14" s="24">
        <v>8</v>
      </c>
      <c r="G14" s="26">
        <v>0.5214444009907443</v>
      </c>
      <c r="H14" s="24">
        <v>48</v>
      </c>
      <c r="I14" s="26">
        <v>0.5578930240126455</v>
      </c>
      <c r="J14" s="24">
        <v>6</v>
      </c>
      <c r="K14" s="58">
        <v>1.9749835418038184</v>
      </c>
      <c r="L14" s="24">
        <v>25</v>
      </c>
      <c r="M14" s="26">
        <v>1.3099979040033536</v>
      </c>
    </row>
    <row r="15" spans="1:13" ht="12.75">
      <c r="A15" s="59" t="s">
        <v>123</v>
      </c>
      <c r="B15" s="59">
        <v>29</v>
      </c>
      <c r="C15" s="56">
        <v>1.539768503769778</v>
      </c>
      <c r="D15" s="24">
        <v>34</v>
      </c>
      <c r="E15" s="57">
        <v>0.3069312293498474</v>
      </c>
      <c r="F15" s="24">
        <v>20</v>
      </c>
      <c r="G15" s="26">
        <v>1.3036110024768608</v>
      </c>
      <c r="H15" s="24">
        <v>18</v>
      </c>
      <c r="I15" s="26">
        <v>0.2092098840047421</v>
      </c>
      <c r="J15" s="24">
        <v>9</v>
      </c>
      <c r="K15" s="58">
        <v>2.9624753127057275</v>
      </c>
      <c r="L15" s="24">
        <v>15</v>
      </c>
      <c r="M15" s="26">
        <v>0.7859987424020122</v>
      </c>
    </row>
    <row r="16" spans="1:13" ht="12.75">
      <c r="A16" s="60" t="s">
        <v>31</v>
      </c>
      <c r="B16" s="24">
        <f>2+2+9+5+2+6+7+35</f>
        <v>68</v>
      </c>
      <c r="C16" s="56">
        <v>3.610491664011893</v>
      </c>
      <c r="D16" s="24">
        <f>10+3+4+8+74+22+24+28+21+5+105</f>
        <v>304</v>
      </c>
      <c r="E16" s="57">
        <v>2.744326285951577</v>
      </c>
      <c r="F16" s="24">
        <f>2+1+4+3+2+6+5+21</f>
        <v>44</v>
      </c>
      <c r="G16" s="26">
        <v>2.867944205449094</v>
      </c>
      <c r="H16" s="24">
        <f>4+1+2+3+46+13+15+18+17+3+60</f>
        <v>182</v>
      </c>
      <c r="I16" s="26">
        <v>2.1153443827146146</v>
      </c>
      <c r="J16" s="24">
        <f>1+5+2+2+14</f>
        <v>24</v>
      </c>
      <c r="K16" s="58">
        <v>7.899934167215274</v>
      </c>
      <c r="L16" s="24">
        <f>5+2+2+4+25+8+6+10+3+2+37</f>
        <v>104</v>
      </c>
      <c r="M16" s="26">
        <v>5.449591280653951</v>
      </c>
    </row>
    <row r="17" spans="1:13" ht="12.75">
      <c r="A17" s="61" t="s">
        <v>32</v>
      </c>
      <c r="B17" s="40">
        <v>223</v>
      </c>
      <c r="C17" s="41">
        <v>11.840288839333121</v>
      </c>
      <c r="D17" s="20">
        <v>858</v>
      </c>
      <c r="E17" s="62">
        <v>7.745499846534385</v>
      </c>
      <c r="F17" s="20">
        <v>147</v>
      </c>
      <c r="G17" s="41">
        <v>9.581540868204927</v>
      </c>
      <c r="H17" s="20">
        <v>511</v>
      </c>
      <c r="I17" s="41">
        <v>5.939236151467956</v>
      </c>
      <c r="J17" s="40">
        <v>74</v>
      </c>
      <c r="K17" s="63">
        <v>24.358130348913758</v>
      </c>
      <c r="L17" s="20">
        <v>307</v>
      </c>
      <c r="M17" s="41">
        <v>16.08677426116118</v>
      </c>
    </row>
    <row r="18" spans="1:13" ht="45.75" customHeight="1">
      <c r="A18" s="162" t="s">
        <v>102</v>
      </c>
      <c r="B18" s="164"/>
      <c r="C18" s="164"/>
      <c r="D18" s="164"/>
      <c r="E18" s="164"/>
      <c r="F18" s="164"/>
      <c r="G18" s="164"/>
      <c r="H18" s="164"/>
      <c r="I18" s="164"/>
      <c r="J18" s="164"/>
      <c r="K18" s="164"/>
      <c r="L18" s="164"/>
      <c r="M18" s="164"/>
    </row>
    <row r="19" spans="1:13" ht="24.75" customHeight="1">
      <c r="A19" s="162" t="s">
        <v>81</v>
      </c>
      <c r="B19" s="164"/>
      <c r="C19" s="164"/>
      <c r="D19" s="164"/>
      <c r="E19" s="164"/>
      <c r="F19" s="164"/>
      <c r="G19" s="164"/>
      <c r="H19" s="164"/>
      <c r="I19" s="164"/>
      <c r="J19" s="164"/>
      <c r="K19" s="164"/>
      <c r="L19" s="164"/>
      <c r="M19" s="164"/>
    </row>
    <row r="20" spans="1:13" ht="12.75">
      <c r="A20" s="161" t="s">
        <v>163</v>
      </c>
      <c r="B20" s="163"/>
      <c r="C20" s="163"/>
      <c r="D20" s="163"/>
      <c r="E20" s="163"/>
      <c r="F20" s="163"/>
      <c r="G20" s="163"/>
      <c r="H20" s="163"/>
      <c r="I20" s="163"/>
      <c r="J20" s="163"/>
      <c r="K20" s="163"/>
      <c r="L20" s="163"/>
      <c r="M20" s="163"/>
    </row>
  </sheetData>
  <mergeCells count="6">
    <mergeCell ref="A19:M19"/>
    <mergeCell ref="A20:M20"/>
    <mergeCell ref="A3:M3"/>
    <mergeCell ref="A4:M4"/>
    <mergeCell ref="A6:A8"/>
    <mergeCell ref="A18:M18"/>
  </mergeCells>
  <printOptions horizontalCentered="1"/>
  <pageMargins left="0.5" right="0" top="1" bottom="1" header="0" footer="0"/>
  <pageSetup fitToHeight="1" fitToWidth="1" orientation="portrait" scale="84" r:id="rId1"/>
</worksheet>
</file>

<file path=xl/worksheets/sheet12.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9.00390625" defaultRowHeight="12.75"/>
  <cols>
    <col min="1" max="1" width="10.375" style="1" customWidth="1"/>
    <col min="2" max="2" width="8.875" style="1" customWidth="1"/>
    <col min="3" max="3" width="8.625" style="1" customWidth="1"/>
    <col min="4" max="4" width="9.625" style="1" customWidth="1"/>
    <col min="5" max="6" width="9.25390625" style="1" customWidth="1"/>
    <col min="7" max="7" width="9.125" style="1" customWidth="1"/>
    <col min="8" max="8" width="8.75390625" style="1" customWidth="1"/>
    <col min="9" max="9" width="9.50390625" style="1" customWidth="1"/>
    <col min="10" max="10" width="8.625" style="1" customWidth="1"/>
    <col min="11" max="11" width="6.50390625" style="1" customWidth="1"/>
    <col min="12" max="12" width="9.00390625" style="1" customWidth="1"/>
    <col min="13" max="13" width="8.625" style="1" customWidth="1"/>
    <col min="14" max="16384" width="9.00390625" style="1" customWidth="1"/>
  </cols>
  <sheetData>
    <row r="2" spans="1:13" ht="12.75">
      <c r="A2" s="13" t="s">
        <v>59</v>
      </c>
      <c r="B2" s="14"/>
      <c r="C2" s="14"/>
      <c r="D2" s="14"/>
      <c r="E2" s="14"/>
      <c r="F2" s="14"/>
      <c r="G2" s="14"/>
      <c r="H2" s="14"/>
      <c r="I2" s="14"/>
      <c r="J2" s="14"/>
      <c r="K2" s="14"/>
      <c r="L2" s="14"/>
      <c r="M2" s="14"/>
    </row>
    <row r="3" spans="1:13" ht="17.25" customHeight="1">
      <c r="A3" s="177" t="s">
        <v>135</v>
      </c>
      <c r="B3" s="177"/>
      <c r="C3" s="177"/>
      <c r="D3" s="177"/>
      <c r="E3" s="177"/>
      <c r="F3" s="177"/>
      <c r="G3" s="177"/>
      <c r="H3" s="177"/>
      <c r="I3" s="177"/>
      <c r="J3" s="177"/>
      <c r="K3" s="177"/>
      <c r="L3" s="177"/>
      <c r="M3" s="177"/>
    </row>
    <row r="4" spans="1:13" ht="12.75">
      <c r="A4" s="13" t="s">
        <v>159</v>
      </c>
      <c r="B4" s="14"/>
      <c r="C4" s="14"/>
      <c r="D4" s="14"/>
      <c r="E4" s="14"/>
      <c r="F4" s="14"/>
      <c r="G4" s="14"/>
      <c r="H4" s="14"/>
      <c r="I4" s="14"/>
      <c r="J4" s="14"/>
      <c r="K4" s="14"/>
      <c r="L4" s="14"/>
      <c r="M4" s="14"/>
    </row>
    <row r="5" spans="1:13" ht="17.25" customHeight="1">
      <c r="A5" s="176" t="s">
        <v>103</v>
      </c>
      <c r="B5" s="15" t="s">
        <v>23</v>
      </c>
      <c r="C5" s="16"/>
      <c r="D5" s="17"/>
      <c r="E5" s="18" t="s">
        <v>24</v>
      </c>
      <c r="F5" s="16"/>
      <c r="G5" s="17"/>
      <c r="H5" s="18" t="s">
        <v>25</v>
      </c>
      <c r="I5" s="16"/>
      <c r="J5" s="17"/>
      <c r="K5" s="18" t="s">
        <v>36</v>
      </c>
      <c r="L5" s="16"/>
      <c r="M5" s="17"/>
    </row>
    <row r="6" spans="1:13" ht="42" customHeight="1">
      <c r="A6" s="186"/>
      <c r="B6" s="19" t="s">
        <v>114</v>
      </c>
      <c r="C6" s="19" t="s">
        <v>115</v>
      </c>
      <c r="D6" s="19" t="s">
        <v>116</v>
      </c>
      <c r="E6" s="19" t="s">
        <v>114</v>
      </c>
      <c r="F6" s="19" t="s">
        <v>115</v>
      </c>
      <c r="G6" s="19" t="s">
        <v>116</v>
      </c>
      <c r="H6" s="19" t="s">
        <v>114</v>
      </c>
      <c r="I6" s="19" t="s">
        <v>115</v>
      </c>
      <c r="J6" s="19" t="s">
        <v>116</v>
      </c>
      <c r="K6" s="19" t="s">
        <v>114</v>
      </c>
      <c r="L6" s="19" t="s">
        <v>115</v>
      </c>
      <c r="M6" s="19" t="s">
        <v>116</v>
      </c>
    </row>
    <row r="7" spans="1:13" s="23" customFormat="1" ht="18" customHeight="1">
      <c r="A7" s="39" t="s">
        <v>37</v>
      </c>
      <c r="B7" s="40">
        <v>131604</v>
      </c>
      <c r="C7" s="21">
        <v>1376</v>
      </c>
      <c r="D7" s="22">
        <v>10.45560925199842</v>
      </c>
      <c r="E7" s="40">
        <v>102648</v>
      </c>
      <c r="F7" s="21">
        <v>890</v>
      </c>
      <c r="G7" s="22">
        <v>8.670407606577818</v>
      </c>
      <c r="H7" s="40">
        <v>22592</v>
      </c>
      <c r="I7" s="21">
        <v>424</v>
      </c>
      <c r="J7" s="22">
        <v>18.76770538243626</v>
      </c>
      <c r="K7" s="40">
        <v>5532</v>
      </c>
      <c r="L7" s="21">
        <v>43</v>
      </c>
      <c r="M7" s="41">
        <v>7.77295733911786</v>
      </c>
    </row>
    <row r="8" spans="1:13" ht="14.25" customHeight="1">
      <c r="A8" s="42" t="s">
        <v>38</v>
      </c>
      <c r="B8" s="43">
        <v>180</v>
      </c>
      <c r="C8" s="43">
        <v>10</v>
      </c>
      <c r="D8" s="44">
        <v>55.55555555555555</v>
      </c>
      <c r="E8" s="43">
        <v>63</v>
      </c>
      <c r="F8" s="43">
        <v>4</v>
      </c>
      <c r="G8" s="152" t="s">
        <v>27</v>
      </c>
      <c r="H8" s="43">
        <v>113</v>
      </c>
      <c r="I8" s="43">
        <v>5</v>
      </c>
      <c r="J8" s="152" t="s">
        <v>27</v>
      </c>
      <c r="K8" s="43">
        <v>3</v>
      </c>
      <c r="L8" s="153" t="s">
        <v>139</v>
      </c>
      <c r="M8" s="153" t="s">
        <v>139</v>
      </c>
    </row>
    <row r="9" spans="1:13" ht="14.25" customHeight="1">
      <c r="A9" s="42" t="s">
        <v>39</v>
      </c>
      <c r="B9" s="46">
        <v>12253</v>
      </c>
      <c r="C9" s="46">
        <v>117</v>
      </c>
      <c r="D9" s="44">
        <v>9.548681955439484</v>
      </c>
      <c r="E9" s="46">
        <v>7986</v>
      </c>
      <c r="F9" s="46">
        <v>72</v>
      </c>
      <c r="G9" s="44">
        <v>9.015777610818933</v>
      </c>
      <c r="H9" s="46">
        <v>3927</v>
      </c>
      <c r="I9" s="46">
        <v>41</v>
      </c>
      <c r="J9" s="44">
        <v>10.440539852304559</v>
      </c>
      <c r="K9" s="46">
        <v>287</v>
      </c>
      <c r="L9" s="46">
        <v>4</v>
      </c>
      <c r="M9" s="45" t="s">
        <v>27</v>
      </c>
    </row>
    <row r="10" spans="1:13" ht="14.25" customHeight="1">
      <c r="A10" s="42" t="s">
        <v>40</v>
      </c>
      <c r="B10" s="46">
        <v>32017</v>
      </c>
      <c r="C10" s="46">
        <v>309</v>
      </c>
      <c r="D10" s="44">
        <v>9.651122840990723</v>
      </c>
      <c r="E10" s="46">
        <v>23854</v>
      </c>
      <c r="F10" s="46">
        <v>180</v>
      </c>
      <c r="G10" s="44">
        <v>7.545904250859395</v>
      </c>
      <c r="H10" s="46">
        <v>7077</v>
      </c>
      <c r="I10" s="46">
        <v>114</v>
      </c>
      <c r="J10" s="44">
        <v>16.108520559559135</v>
      </c>
      <c r="K10" s="46">
        <v>916</v>
      </c>
      <c r="L10" s="46">
        <v>6</v>
      </c>
      <c r="M10" s="44">
        <v>6.550218340611353</v>
      </c>
    </row>
    <row r="11" spans="1:13" ht="14.25" customHeight="1">
      <c r="A11" s="42" t="s">
        <v>41</v>
      </c>
      <c r="B11" s="46">
        <v>36825</v>
      </c>
      <c r="C11" s="46">
        <v>345</v>
      </c>
      <c r="D11" s="44">
        <v>9.368635437881874</v>
      </c>
      <c r="E11" s="46">
        <v>29408</v>
      </c>
      <c r="F11" s="46">
        <v>235</v>
      </c>
      <c r="G11" s="44">
        <v>7.991022850924918</v>
      </c>
      <c r="H11" s="46">
        <v>5407</v>
      </c>
      <c r="I11" s="46">
        <v>94</v>
      </c>
      <c r="J11" s="44">
        <v>17.38487146291844</v>
      </c>
      <c r="K11" s="46">
        <v>1801</v>
      </c>
      <c r="L11" s="46">
        <v>13</v>
      </c>
      <c r="M11" s="44">
        <v>7.218212104386452</v>
      </c>
    </row>
    <row r="12" spans="1:13" ht="14.25" customHeight="1">
      <c r="A12" s="42" t="s">
        <v>60</v>
      </c>
      <c r="B12" s="46">
        <v>47240</v>
      </c>
      <c r="C12" s="46">
        <v>476</v>
      </c>
      <c r="D12" s="44">
        <v>10.076206604572397</v>
      </c>
      <c r="E12" s="46">
        <v>38820</v>
      </c>
      <c r="F12" s="46">
        <v>333</v>
      </c>
      <c r="G12" s="44">
        <v>8.578052550231838</v>
      </c>
      <c r="H12" s="46">
        <v>5655</v>
      </c>
      <c r="I12" s="46">
        <v>122</v>
      </c>
      <c r="J12" s="44">
        <v>21.573828470380192</v>
      </c>
      <c r="K12" s="46">
        <v>2403</v>
      </c>
      <c r="L12" s="46">
        <v>16</v>
      </c>
      <c r="M12" s="44">
        <v>6.658343736995422</v>
      </c>
    </row>
    <row r="13" spans="1:13" ht="14.25" customHeight="1">
      <c r="A13" s="47" t="s">
        <v>43</v>
      </c>
      <c r="B13" s="28">
        <v>3006</v>
      </c>
      <c r="C13" s="28">
        <v>47</v>
      </c>
      <c r="D13" s="48">
        <v>15.635395874916833</v>
      </c>
      <c r="E13" s="28">
        <v>2478</v>
      </c>
      <c r="F13" s="28">
        <v>32</v>
      </c>
      <c r="G13" s="48">
        <v>12.9136400322841</v>
      </c>
      <c r="H13" s="28">
        <v>375</v>
      </c>
      <c r="I13" s="28">
        <v>12</v>
      </c>
      <c r="J13" s="48">
        <v>32</v>
      </c>
      <c r="K13" s="28">
        <v>121</v>
      </c>
      <c r="L13" s="28">
        <v>3</v>
      </c>
      <c r="M13" s="79" t="s">
        <v>27</v>
      </c>
    </row>
    <row r="14" spans="1:13" ht="13.5" hidden="1" thickBot="1">
      <c r="A14" s="154" t="s">
        <v>165</v>
      </c>
      <c r="B14" s="31" t="e">
        <f>#REF!</f>
        <v>#REF!</v>
      </c>
      <c r="C14" s="155">
        <v>110</v>
      </c>
      <c r="D14" s="156" t="e">
        <f>B14/C14*1000</f>
        <v>#REF!</v>
      </c>
      <c r="E14" s="155">
        <v>56</v>
      </c>
      <c r="F14" s="155">
        <f>19+50</f>
        <v>69</v>
      </c>
      <c r="G14" s="156">
        <f>E14/F14*1000</f>
        <v>811.5942028985507</v>
      </c>
      <c r="H14" s="155">
        <v>27</v>
      </c>
      <c r="I14" s="31" t="e">
        <f>#REF!</f>
        <v>#REF!</v>
      </c>
      <c r="J14" s="157" t="e">
        <f>H14/I14*1000</f>
        <v>#REF!</v>
      </c>
      <c r="K14" s="155">
        <f>0+1</f>
        <v>1</v>
      </c>
      <c r="L14" s="155">
        <f>0+1</f>
        <v>1</v>
      </c>
      <c r="M14" s="44">
        <f>L14/K14*1000</f>
        <v>1000</v>
      </c>
    </row>
    <row r="15" spans="1:13" ht="42.75" customHeight="1">
      <c r="A15" s="162" t="s">
        <v>104</v>
      </c>
      <c r="B15" s="164"/>
      <c r="C15" s="164"/>
      <c r="D15" s="164"/>
      <c r="E15" s="164"/>
      <c r="F15" s="164"/>
      <c r="G15" s="164"/>
      <c r="H15" s="164"/>
      <c r="I15" s="164"/>
      <c r="J15" s="164"/>
      <c r="K15" s="164"/>
      <c r="L15" s="164"/>
      <c r="M15" s="164"/>
    </row>
    <row r="16" spans="1:13" ht="31.5" customHeight="1">
      <c r="A16" s="162" t="s">
        <v>81</v>
      </c>
      <c r="B16" s="164"/>
      <c r="C16" s="164"/>
      <c r="D16" s="164"/>
      <c r="E16" s="164"/>
      <c r="F16" s="164"/>
      <c r="G16" s="164"/>
      <c r="H16" s="164"/>
      <c r="I16" s="164"/>
      <c r="J16" s="164"/>
      <c r="K16" s="164"/>
      <c r="L16" s="164"/>
      <c r="M16" s="164"/>
    </row>
    <row r="17" spans="1:13" ht="12.75">
      <c r="A17" s="161" t="s">
        <v>166</v>
      </c>
      <c r="B17" s="163"/>
      <c r="C17" s="163"/>
      <c r="D17" s="163"/>
      <c r="E17" s="163"/>
      <c r="F17" s="163"/>
      <c r="G17" s="163"/>
      <c r="H17" s="163"/>
      <c r="I17" s="163"/>
      <c r="J17" s="163"/>
      <c r="K17" s="163"/>
      <c r="L17" s="163"/>
      <c r="M17" s="163"/>
    </row>
    <row r="18" ht="14.25">
      <c r="A18" s="50"/>
    </row>
    <row r="19" ht="14.25">
      <c r="A19" s="50"/>
    </row>
  </sheetData>
  <mergeCells count="5">
    <mergeCell ref="A17:M17"/>
    <mergeCell ref="A3:M3"/>
    <mergeCell ref="A5:A6"/>
    <mergeCell ref="A15:M15"/>
    <mergeCell ref="A16:M1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2:M16"/>
  <sheetViews>
    <sheetView workbookViewId="0" topLeftCell="A1">
      <selection activeCell="A1" sqref="A1"/>
    </sheetView>
  </sheetViews>
  <sheetFormatPr defaultColWidth="9.00390625" defaultRowHeight="12.75"/>
  <cols>
    <col min="1" max="1" width="12.50390625" style="1" customWidth="1"/>
    <col min="2" max="2" width="9.00390625" style="1" bestFit="1" customWidth="1"/>
    <col min="3" max="3" width="9.25390625" style="1" customWidth="1"/>
    <col min="4" max="4" width="9.125" style="1" customWidth="1"/>
    <col min="5" max="5" width="9.25390625" style="1" customWidth="1"/>
    <col min="6" max="6" width="9.50390625" style="1" customWidth="1"/>
    <col min="7" max="7" width="9.125" style="1" customWidth="1"/>
    <col min="8" max="8" width="9.00390625" style="1" bestFit="1" customWidth="1"/>
    <col min="9" max="9" width="9.25390625" style="1" customWidth="1"/>
    <col min="10" max="10" width="8.75390625" style="1" customWidth="1"/>
    <col min="11" max="11" width="6.75390625" style="1" customWidth="1"/>
    <col min="12" max="12" width="9.375" style="1" customWidth="1"/>
    <col min="13" max="13" width="9.125" style="1" customWidth="1"/>
    <col min="14" max="16384" width="9.00390625" style="1" customWidth="1"/>
  </cols>
  <sheetData>
    <row r="2" spans="1:13" ht="12.75">
      <c r="A2" s="13" t="s">
        <v>61</v>
      </c>
      <c r="B2" s="14"/>
      <c r="C2" s="14"/>
      <c r="D2" s="14"/>
      <c r="E2" s="14"/>
      <c r="F2" s="14"/>
      <c r="G2" s="14"/>
      <c r="H2" s="14"/>
      <c r="I2" s="14"/>
      <c r="J2" s="14"/>
      <c r="K2" s="14"/>
      <c r="L2" s="14"/>
      <c r="M2" s="14"/>
    </row>
    <row r="3" spans="1:13" ht="14.25">
      <c r="A3" s="177" t="s">
        <v>141</v>
      </c>
      <c r="B3" s="177"/>
      <c r="C3" s="177"/>
      <c r="D3" s="177"/>
      <c r="E3" s="177"/>
      <c r="F3" s="177"/>
      <c r="G3" s="177"/>
      <c r="H3" s="177"/>
      <c r="I3" s="177"/>
      <c r="J3" s="177"/>
      <c r="K3" s="177"/>
      <c r="L3" s="177"/>
      <c r="M3" s="177"/>
    </row>
    <row r="4" spans="1:13" ht="12.75">
      <c r="A4" s="13" t="s">
        <v>133</v>
      </c>
      <c r="B4" s="14"/>
      <c r="C4" s="14"/>
      <c r="D4" s="14"/>
      <c r="E4" s="14"/>
      <c r="F4" s="14"/>
      <c r="G4" s="14"/>
      <c r="H4" s="14"/>
      <c r="I4" s="14"/>
      <c r="J4" s="14"/>
      <c r="K4" s="14"/>
      <c r="L4" s="14"/>
      <c r="M4" s="14"/>
    </row>
    <row r="5" spans="1:13" ht="12.75">
      <c r="A5" s="176" t="s">
        <v>105</v>
      </c>
      <c r="B5" s="15" t="s">
        <v>23</v>
      </c>
      <c r="C5" s="16"/>
      <c r="D5" s="17"/>
      <c r="E5" s="18" t="s">
        <v>24</v>
      </c>
      <c r="F5" s="16"/>
      <c r="G5" s="17"/>
      <c r="H5" s="18" t="s">
        <v>25</v>
      </c>
      <c r="I5" s="16"/>
      <c r="J5" s="17"/>
      <c r="K5" s="18" t="s">
        <v>36</v>
      </c>
      <c r="L5" s="16"/>
      <c r="M5" s="17"/>
    </row>
    <row r="6" spans="1:13" ht="38.25">
      <c r="A6" s="186"/>
      <c r="B6" s="19" t="s">
        <v>114</v>
      </c>
      <c r="C6" s="19" t="s">
        <v>115</v>
      </c>
      <c r="D6" s="19" t="s">
        <v>116</v>
      </c>
      <c r="E6" s="19" t="s">
        <v>114</v>
      </c>
      <c r="F6" s="19" t="s">
        <v>115</v>
      </c>
      <c r="G6" s="19" t="s">
        <v>116</v>
      </c>
      <c r="H6" s="19" t="s">
        <v>114</v>
      </c>
      <c r="I6" s="19" t="s">
        <v>115</v>
      </c>
      <c r="J6" s="19" t="s">
        <v>116</v>
      </c>
      <c r="K6" s="19" t="s">
        <v>114</v>
      </c>
      <c r="L6" s="19" t="s">
        <v>115</v>
      </c>
      <c r="M6" s="19" t="s">
        <v>116</v>
      </c>
    </row>
    <row r="7" spans="1:13" s="23" customFormat="1" ht="12.75">
      <c r="A7" s="20" t="s">
        <v>46</v>
      </c>
      <c r="B7" s="21"/>
      <c r="C7" s="21"/>
      <c r="D7" s="22"/>
      <c r="E7" s="21"/>
      <c r="F7" s="21"/>
      <c r="G7" s="22"/>
      <c r="H7" s="21"/>
      <c r="I7" s="21"/>
      <c r="J7" s="22"/>
      <c r="K7" s="21"/>
      <c r="L7" s="21"/>
      <c r="M7" s="22"/>
    </row>
    <row r="8" spans="1:13" s="23" customFormat="1" ht="12.75">
      <c r="A8" s="24" t="s">
        <v>47</v>
      </c>
      <c r="B8" s="25"/>
      <c r="C8" s="25"/>
      <c r="D8" s="26"/>
      <c r="E8" s="25"/>
      <c r="F8" s="25"/>
      <c r="G8" s="26"/>
      <c r="H8" s="25"/>
      <c r="I8" s="25"/>
      <c r="J8" s="26"/>
      <c r="K8" s="25"/>
      <c r="L8" s="25"/>
      <c r="M8" s="26"/>
    </row>
    <row r="9" spans="1:13" s="23" customFormat="1" ht="12.75">
      <c r="A9" s="24" t="s">
        <v>48</v>
      </c>
      <c r="B9" s="25"/>
      <c r="C9" s="25"/>
      <c r="D9" s="26"/>
      <c r="E9" s="25"/>
      <c r="F9" s="25"/>
      <c r="G9" s="26"/>
      <c r="H9" s="25"/>
      <c r="I9" s="25"/>
      <c r="J9" s="26"/>
      <c r="K9" s="25"/>
      <c r="L9" s="25"/>
      <c r="M9" s="26"/>
    </row>
    <row r="10" spans="1:13" s="23" customFormat="1" ht="12.75">
      <c r="A10" s="27" t="s">
        <v>49</v>
      </c>
      <c r="B10" s="28"/>
      <c r="C10" s="29"/>
      <c r="D10" s="30"/>
      <c r="E10" s="28"/>
      <c r="F10" s="28"/>
      <c r="G10" s="30"/>
      <c r="H10" s="28"/>
      <c r="I10" s="28"/>
      <c r="J10" s="30"/>
      <c r="K10" s="28"/>
      <c r="L10" s="28"/>
      <c r="M10" s="30"/>
    </row>
    <row r="11" spans="1:13" ht="12.75">
      <c r="A11" s="34"/>
      <c r="B11" s="35"/>
      <c r="C11" s="35"/>
      <c r="D11" s="36"/>
      <c r="E11" s="35"/>
      <c r="F11" s="35"/>
      <c r="G11" s="36"/>
      <c r="H11" s="35"/>
      <c r="I11" s="35"/>
      <c r="J11" s="36"/>
      <c r="K11" s="37"/>
      <c r="L11" s="35"/>
      <c r="M11" s="38"/>
    </row>
    <row r="12" spans="1:13" ht="64.5" customHeight="1">
      <c r="A12" s="162" t="s">
        <v>106</v>
      </c>
      <c r="B12" s="162"/>
      <c r="C12" s="162"/>
      <c r="D12" s="162"/>
      <c r="E12" s="162"/>
      <c r="F12" s="162"/>
      <c r="G12" s="162"/>
      <c r="H12" s="162"/>
      <c r="I12" s="162"/>
      <c r="J12" s="162"/>
      <c r="K12" s="162"/>
      <c r="L12" s="162"/>
      <c r="M12" s="162"/>
    </row>
    <row r="13" spans="1:13" ht="12.75">
      <c r="A13" s="3"/>
      <c r="B13" s="3"/>
      <c r="C13" s="3"/>
      <c r="D13" s="3"/>
      <c r="E13" s="3"/>
      <c r="F13" s="3"/>
      <c r="G13" s="3"/>
      <c r="H13" s="3"/>
      <c r="I13" s="3"/>
      <c r="J13" s="3"/>
      <c r="K13" s="3"/>
      <c r="L13" s="3"/>
      <c r="M13" s="3"/>
    </row>
    <row r="14" spans="1:13" ht="30.75" customHeight="1">
      <c r="A14" s="162" t="s">
        <v>81</v>
      </c>
      <c r="B14" s="164"/>
      <c r="C14" s="164"/>
      <c r="D14" s="164"/>
      <c r="E14" s="164"/>
      <c r="F14" s="164"/>
      <c r="G14" s="164"/>
      <c r="H14" s="164"/>
      <c r="I14" s="164"/>
      <c r="J14" s="164"/>
      <c r="K14" s="164"/>
      <c r="L14" s="164"/>
      <c r="M14" s="164"/>
    </row>
    <row r="15" spans="1:13" ht="12.75">
      <c r="A15" s="3"/>
      <c r="B15" s="32"/>
      <c r="C15" s="32"/>
      <c r="D15" s="32"/>
      <c r="E15" s="32"/>
      <c r="F15" s="32"/>
      <c r="G15" s="32"/>
      <c r="H15" s="32"/>
      <c r="I15" s="32"/>
      <c r="J15" s="32"/>
      <c r="K15" s="32"/>
      <c r="L15" s="32"/>
      <c r="M15" s="32"/>
    </row>
    <row r="16" spans="1:13" ht="12.75">
      <c r="A16" s="161" t="s">
        <v>134</v>
      </c>
      <c r="B16" s="163"/>
      <c r="C16" s="163"/>
      <c r="D16" s="163"/>
      <c r="E16" s="163"/>
      <c r="F16" s="163"/>
      <c r="G16" s="163"/>
      <c r="H16" s="163"/>
      <c r="I16" s="163"/>
      <c r="J16" s="163"/>
      <c r="K16" s="163"/>
      <c r="L16" s="163"/>
      <c r="M16" s="163"/>
    </row>
  </sheetData>
  <mergeCells count="5">
    <mergeCell ref="A3:M3"/>
    <mergeCell ref="A12:M12"/>
    <mergeCell ref="A14:M14"/>
    <mergeCell ref="A16:M16"/>
    <mergeCell ref="A5:A6"/>
  </mergeCells>
  <printOptions horizontalCentered="1"/>
  <pageMargins left="0.25" right="0.25" top="1" bottom="1" header="0" footer="0"/>
  <pageSetup fitToHeight="1" fitToWidth="1" orientation="landscape"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30"/>
  <sheetViews>
    <sheetView workbookViewId="0" topLeftCell="A1">
      <selection activeCell="A1" sqref="A1"/>
    </sheetView>
  </sheetViews>
  <sheetFormatPr defaultColWidth="9.625" defaultRowHeight="12.75"/>
  <cols>
    <col min="1" max="1" width="8.625" style="1" customWidth="1"/>
    <col min="2" max="2" width="5.875" style="1" customWidth="1"/>
    <col min="3" max="3" width="8.875" style="1" customWidth="1"/>
    <col min="4" max="4" width="8.625" style="1" customWidth="1"/>
    <col min="5" max="5" width="5.875" style="1" customWidth="1"/>
    <col min="6" max="16384" width="9.625" style="1" customWidth="1"/>
  </cols>
  <sheetData>
    <row r="1" ht="12.75">
      <c r="A1" s="51"/>
    </row>
    <row r="2" spans="1:5" ht="12.75">
      <c r="A2" s="13" t="s">
        <v>0</v>
      </c>
      <c r="B2" s="14"/>
      <c r="C2" s="14"/>
      <c r="D2" s="14"/>
      <c r="E2" s="14"/>
    </row>
    <row r="3" spans="1:5" ht="12.75">
      <c r="A3" s="64" t="s">
        <v>1</v>
      </c>
      <c r="B3" s="14"/>
      <c r="C3" s="14"/>
      <c r="D3" s="14"/>
      <c r="E3" s="14"/>
    </row>
    <row r="4" spans="1:5" ht="12.75">
      <c r="A4" s="13" t="s">
        <v>2</v>
      </c>
      <c r="B4" s="14"/>
      <c r="C4" s="14"/>
      <c r="D4" s="14"/>
      <c r="E4" s="14"/>
    </row>
    <row r="5" spans="1:5" ht="12.75">
      <c r="A5" s="13" t="s">
        <v>155</v>
      </c>
      <c r="B5" s="14"/>
      <c r="C5" s="14"/>
      <c r="D5" s="14"/>
      <c r="E5" s="14"/>
    </row>
    <row r="6" spans="1:5" ht="12.75">
      <c r="A6" s="133" t="s">
        <v>66</v>
      </c>
      <c r="B6" s="65"/>
      <c r="C6" s="159" t="s">
        <v>67</v>
      </c>
      <c r="D6" s="122" t="s">
        <v>68</v>
      </c>
      <c r="E6" s="66"/>
    </row>
    <row r="7" spans="1:5" ht="12.75">
      <c r="A7" s="134" t="s">
        <v>21</v>
      </c>
      <c r="B7" s="135" t="s">
        <v>22</v>
      </c>
      <c r="C7" s="160"/>
      <c r="D7" s="134" t="s">
        <v>21</v>
      </c>
      <c r="E7" s="134" t="s">
        <v>22</v>
      </c>
    </row>
    <row r="8" spans="1:5" ht="14.25" customHeight="1">
      <c r="A8" s="136">
        <v>103825</v>
      </c>
      <c r="B8" s="137">
        <f>A8/3632000*1000</f>
        <v>28.586178414096917</v>
      </c>
      <c r="C8" s="138">
        <v>1950</v>
      </c>
      <c r="D8" s="139">
        <v>4214</v>
      </c>
      <c r="E8" s="140">
        <f>D8/160055*1000</f>
        <v>26.328449595451563</v>
      </c>
    </row>
    <row r="9" spans="1:5" ht="14.25" customHeight="1">
      <c r="A9" s="136">
        <v>110873</v>
      </c>
      <c r="B9" s="137">
        <f>A9/4257850*1000</f>
        <v>26.03966790751201</v>
      </c>
      <c r="C9" s="138">
        <v>1960</v>
      </c>
      <c r="D9" s="123">
        <v>4704</v>
      </c>
      <c r="E9" s="124">
        <f>D9/195056*1000</f>
        <v>24.116151259125584</v>
      </c>
    </row>
    <row r="10" spans="1:5" ht="14.25" customHeight="1">
      <c r="A10" s="136">
        <v>74667</v>
      </c>
      <c r="B10" s="137">
        <v>20</v>
      </c>
      <c r="C10" s="138">
        <v>1970</v>
      </c>
      <c r="D10" s="123">
        <v>3492</v>
      </c>
      <c r="E10" s="124">
        <v>20.3</v>
      </c>
    </row>
    <row r="11" spans="1:5" ht="14.25" customHeight="1">
      <c r="A11" s="136">
        <v>45526</v>
      </c>
      <c r="B11" s="137">
        <v>12.6</v>
      </c>
      <c r="C11" s="138" t="s">
        <v>3</v>
      </c>
      <c r="D11" s="123">
        <v>1851</v>
      </c>
      <c r="E11" s="124">
        <v>12.8</v>
      </c>
    </row>
    <row r="12" spans="1:5" ht="14.25" customHeight="1">
      <c r="A12" s="136">
        <v>38351</v>
      </c>
      <c r="B12" s="137">
        <v>9.2</v>
      </c>
      <c r="C12" s="138" t="s">
        <v>4</v>
      </c>
      <c r="D12" s="123">
        <v>1638</v>
      </c>
      <c r="E12" s="124">
        <v>10.7</v>
      </c>
    </row>
    <row r="13" spans="1:5" ht="14.25" customHeight="1">
      <c r="A13" s="136">
        <v>36766</v>
      </c>
      <c r="B13" s="137">
        <v>8.9</v>
      </c>
      <c r="C13" s="138" t="s">
        <v>5</v>
      </c>
      <c r="D13" s="123">
        <v>1554</v>
      </c>
      <c r="E13" s="124">
        <v>10.4</v>
      </c>
    </row>
    <row r="14" spans="1:5" ht="14.25" customHeight="1">
      <c r="A14" s="136">
        <v>34628</v>
      </c>
      <c r="B14" s="137">
        <v>8.5</v>
      </c>
      <c r="C14" s="141">
        <v>1992</v>
      </c>
      <c r="D14" s="123">
        <v>1460</v>
      </c>
      <c r="E14" s="124">
        <v>10.2</v>
      </c>
    </row>
    <row r="15" spans="1:5" ht="14.25" customHeight="1">
      <c r="A15" s="136">
        <v>33466</v>
      </c>
      <c r="B15" s="137">
        <v>8.4</v>
      </c>
      <c r="C15" s="141">
        <v>1993</v>
      </c>
      <c r="D15" s="123">
        <v>1319</v>
      </c>
      <c r="E15" s="124">
        <v>9.5</v>
      </c>
    </row>
    <row r="16" spans="1:5" ht="14.25" customHeight="1">
      <c r="A16" s="136">
        <v>31710</v>
      </c>
      <c r="B16" s="137">
        <v>8</v>
      </c>
      <c r="C16" s="141">
        <v>1994</v>
      </c>
      <c r="D16" s="123">
        <v>1184</v>
      </c>
      <c r="E16" s="124">
        <v>8.6</v>
      </c>
    </row>
    <row r="17" spans="1:5" ht="14.25" customHeight="1">
      <c r="A17" s="136">
        <v>29583</v>
      </c>
      <c r="B17" s="137">
        <v>7.6</v>
      </c>
      <c r="C17" s="141">
        <v>1995</v>
      </c>
      <c r="D17" s="123">
        <v>1110</v>
      </c>
      <c r="E17" s="124">
        <v>8.3</v>
      </c>
    </row>
    <row r="18" spans="1:5" ht="14.25" customHeight="1">
      <c r="A18" s="136">
        <v>28487</v>
      </c>
      <c r="B18" s="137">
        <v>7.3</v>
      </c>
      <c r="C18" s="141">
        <v>1996</v>
      </c>
      <c r="D18" s="123">
        <v>1072</v>
      </c>
      <c r="E18" s="124">
        <v>8</v>
      </c>
    </row>
    <row r="19" spans="1:5" ht="14.25" customHeight="1">
      <c r="A19" s="136">
        <v>28045</v>
      </c>
      <c r="B19" s="137">
        <v>7.2</v>
      </c>
      <c r="C19" s="141">
        <v>1997</v>
      </c>
      <c r="D19" s="123">
        <v>1085</v>
      </c>
      <c r="E19" s="124">
        <v>8.1</v>
      </c>
    </row>
    <row r="20" spans="1:5" ht="14.25" customHeight="1">
      <c r="A20" s="136">
        <v>28371</v>
      </c>
      <c r="B20" s="137">
        <v>7.2</v>
      </c>
      <c r="C20" s="141">
        <v>1998</v>
      </c>
      <c r="D20" s="123">
        <v>1091</v>
      </c>
      <c r="E20" s="124">
        <v>8.16317368629769</v>
      </c>
    </row>
    <row r="21" spans="1:5" ht="14.25" customHeight="1">
      <c r="A21" s="142">
        <v>27953</v>
      </c>
      <c r="B21" s="137">
        <v>7.1</v>
      </c>
      <c r="C21" s="141">
        <v>1999</v>
      </c>
      <c r="D21" s="123">
        <v>1071</v>
      </c>
      <c r="E21" s="124">
        <v>8.026740813466338</v>
      </c>
    </row>
    <row r="22" spans="1:5" ht="14.25" customHeight="1">
      <c r="A22" s="142">
        <v>28035</v>
      </c>
      <c r="B22" s="143">
        <v>6.9</v>
      </c>
      <c r="C22" s="141">
        <v>2000</v>
      </c>
      <c r="D22" s="142">
        <v>1112</v>
      </c>
      <c r="E22" s="143">
        <v>8.17358579324944</v>
      </c>
    </row>
    <row r="23" spans="1:5" ht="14.25" customHeight="1">
      <c r="A23" s="144">
        <v>27568</v>
      </c>
      <c r="B23" s="145">
        <v>6.8</v>
      </c>
      <c r="C23" s="141">
        <v>2001</v>
      </c>
      <c r="D23" s="142">
        <v>1066</v>
      </c>
      <c r="E23" s="143">
        <v>8.000180116625515</v>
      </c>
    </row>
    <row r="24" spans="1:5" ht="14.25" customHeight="1">
      <c r="A24" s="144">
        <v>27974</v>
      </c>
      <c r="B24" s="145">
        <v>6.9</v>
      </c>
      <c r="C24" s="141">
        <v>2002</v>
      </c>
      <c r="D24" s="142">
        <v>1054</v>
      </c>
      <c r="E24" s="143">
        <v>8.13786500718047</v>
      </c>
    </row>
    <row r="25" spans="1:5" ht="14.25" customHeight="1">
      <c r="A25" s="144">
        <v>27500</v>
      </c>
      <c r="B25" s="145">
        <v>6.7</v>
      </c>
      <c r="C25" s="141">
        <v>2003</v>
      </c>
      <c r="D25" s="142">
        <v>1112</v>
      </c>
      <c r="E25" s="143">
        <v>8.49828047382499</v>
      </c>
    </row>
    <row r="26" spans="1:5" ht="14.25" customHeight="1">
      <c r="A26" s="146"/>
      <c r="B26" s="147"/>
      <c r="C26" s="148"/>
      <c r="D26" s="149"/>
      <c r="E26" s="150"/>
    </row>
    <row r="27" spans="1:5" ht="15" customHeight="1">
      <c r="A27" s="161" t="s">
        <v>77</v>
      </c>
      <c r="B27" s="161"/>
      <c r="C27" s="161"/>
      <c r="D27" s="161"/>
      <c r="E27" s="161"/>
    </row>
    <row r="28" spans="1:5" ht="66" customHeight="1">
      <c r="A28" s="162" t="s">
        <v>156</v>
      </c>
      <c r="B28" s="162"/>
      <c r="C28" s="162"/>
      <c r="D28" s="162"/>
      <c r="E28" s="162"/>
    </row>
    <row r="29" ht="12.75">
      <c r="A29" s="1" t="s">
        <v>78</v>
      </c>
    </row>
    <row r="30" ht="12.75">
      <c r="A30" s="1" t="s">
        <v>79</v>
      </c>
    </row>
  </sheetData>
  <mergeCells count="3">
    <mergeCell ref="C6:C7"/>
    <mergeCell ref="A27:E27"/>
    <mergeCell ref="A28:E28"/>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A1" sqref="A1"/>
    </sheetView>
  </sheetViews>
  <sheetFormatPr defaultColWidth="9.00390625" defaultRowHeight="12.75"/>
  <cols>
    <col min="1" max="1" width="6.25390625" style="1" bestFit="1" customWidth="1"/>
    <col min="2" max="2" width="8.00390625" style="1" bestFit="1" customWidth="1"/>
    <col min="3" max="3" width="6.625" style="1" customWidth="1"/>
    <col min="4" max="4" width="8.00390625" style="1" bestFit="1" customWidth="1"/>
    <col min="5" max="5" width="6.625" style="1" customWidth="1"/>
    <col min="6" max="6" width="8.00390625" style="1" bestFit="1" customWidth="1"/>
    <col min="7" max="7" width="6.625" style="1" customWidth="1"/>
    <col min="8" max="8" width="8.00390625" style="1" bestFit="1" customWidth="1"/>
    <col min="9" max="9" width="6.625" style="1" customWidth="1"/>
    <col min="10" max="10" width="8.00390625" style="1" bestFit="1" customWidth="1"/>
    <col min="11" max="11" width="6.625" style="1" customWidth="1"/>
    <col min="12" max="16384" width="9.00390625" style="1" customWidth="1"/>
  </cols>
  <sheetData>
    <row r="1" ht="12.75">
      <c r="A1" s="111"/>
    </row>
    <row r="2" spans="1:11" ht="12.75">
      <c r="A2" s="13" t="s">
        <v>10</v>
      </c>
      <c r="B2" s="14"/>
      <c r="C2" s="14"/>
      <c r="D2" s="14"/>
      <c r="E2" s="14"/>
      <c r="F2" s="14"/>
      <c r="G2" s="14"/>
      <c r="H2" s="14"/>
      <c r="I2" s="14"/>
      <c r="J2" s="14"/>
      <c r="K2" s="14"/>
    </row>
    <row r="3" spans="1:11" ht="12.75">
      <c r="A3" s="64" t="s">
        <v>11</v>
      </c>
      <c r="B3" s="14"/>
      <c r="C3" s="14"/>
      <c r="D3" s="14"/>
      <c r="E3" s="14"/>
      <c r="F3" s="14"/>
      <c r="G3" s="14"/>
      <c r="H3" s="14"/>
      <c r="I3" s="14"/>
      <c r="J3" s="14"/>
      <c r="K3" s="14"/>
    </row>
    <row r="4" spans="1:11" ht="12.75">
      <c r="A4" s="13" t="s">
        <v>157</v>
      </c>
      <c r="B4" s="14"/>
      <c r="C4" s="14"/>
      <c r="D4" s="14"/>
      <c r="E4" s="14"/>
      <c r="F4" s="14"/>
      <c r="G4" s="14"/>
      <c r="H4" s="14"/>
      <c r="I4" s="14"/>
      <c r="J4" s="14"/>
      <c r="K4" s="14"/>
    </row>
    <row r="5" spans="1:11" ht="12.75">
      <c r="A5" s="159" t="s">
        <v>67</v>
      </c>
      <c r="B5" s="171" t="s">
        <v>72</v>
      </c>
      <c r="C5" s="172"/>
      <c r="D5" s="122" t="s">
        <v>52</v>
      </c>
      <c r="E5" s="65"/>
      <c r="F5" s="122"/>
      <c r="G5" s="65"/>
      <c r="H5" s="65"/>
      <c r="I5" s="65"/>
      <c r="J5" s="65"/>
      <c r="K5" s="66"/>
    </row>
    <row r="6" spans="1:11" ht="20.25" customHeight="1">
      <c r="A6" s="169"/>
      <c r="B6" s="173"/>
      <c r="C6" s="174"/>
      <c r="D6" s="165" t="s">
        <v>92</v>
      </c>
      <c r="E6" s="166"/>
      <c r="F6" s="167" t="s">
        <v>71</v>
      </c>
      <c r="G6" s="168"/>
      <c r="H6" s="165" t="s">
        <v>70</v>
      </c>
      <c r="I6" s="166"/>
      <c r="J6" s="165" t="s">
        <v>69</v>
      </c>
      <c r="K6" s="166"/>
    </row>
    <row r="7" spans="1:11" ht="12.75">
      <c r="A7" s="170"/>
      <c r="B7" s="112" t="s">
        <v>21</v>
      </c>
      <c r="C7" s="112" t="s">
        <v>22</v>
      </c>
      <c r="D7" s="112" t="s">
        <v>21</v>
      </c>
      <c r="E7" s="112" t="s">
        <v>22</v>
      </c>
      <c r="F7" s="112" t="s">
        <v>21</v>
      </c>
      <c r="G7" s="112" t="s">
        <v>22</v>
      </c>
      <c r="H7" s="112" t="s">
        <v>21</v>
      </c>
      <c r="I7" s="112" t="s">
        <v>22</v>
      </c>
      <c r="J7" s="112" t="s">
        <v>21</v>
      </c>
      <c r="K7" s="112" t="s">
        <v>22</v>
      </c>
    </row>
    <row r="8" spans="1:11" ht="16.5" customHeight="1">
      <c r="A8" s="42" t="s">
        <v>12</v>
      </c>
      <c r="B8" s="123">
        <v>3492</v>
      </c>
      <c r="C8" s="124">
        <v>20.34</v>
      </c>
      <c r="D8" s="123">
        <v>1367</v>
      </c>
      <c r="E8" s="124">
        <v>7.96</v>
      </c>
      <c r="F8" s="123">
        <v>1095</v>
      </c>
      <c r="G8" s="124">
        <v>6.38</v>
      </c>
      <c r="H8" s="123">
        <v>221</v>
      </c>
      <c r="I8" s="124">
        <v>1.29</v>
      </c>
      <c r="J8" s="123">
        <v>809</v>
      </c>
      <c r="K8" s="124">
        <v>4.71</v>
      </c>
    </row>
    <row r="9" spans="1:11" ht="16.5" customHeight="1">
      <c r="A9" s="42" t="s">
        <v>3</v>
      </c>
      <c r="B9" s="123">
        <v>1851</v>
      </c>
      <c r="C9" s="124">
        <v>12.75</v>
      </c>
      <c r="D9" s="123">
        <v>790</v>
      </c>
      <c r="E9" s="124">
        <v>5.44</v>
      </c>
      <c r="F9" s="123">
        <v>310</v>
      </c>
      <c r="G9" s="124">
        <v>2.14</v>
      </c>
      <c r="H9" s="123">
        <v>184</v>
      </c>
      <c r="I9" s="124">
        <v>1.27</v>
      </c>
      <c r="J9" s="123">
        <v>567</v>
      </c>
      <c r="K9" s="124">
        <v>3.91</v>
      </c>
    </row>
    <row r="10" spans="1:11" ht="16.5" customHeight="1">
      <c r="A10" s="42" t="s">
        <v>4</v>
      </c>
      <c r="B10" s="123">
        <v>1638</v>
      </c>
      <c r="C10" s="124">
        <v>10.7</v>
      </c>
      <c r="D10" s="123">
        <v>673</v>
      </c>
      <c r="E10" s="124">
        <v>4.4</v>
      </c>
      <c r="F10" s="123">
        <v>219</v>
      </c>
      <c r="G10" s="124">
        <v>1.4</v>
      </c>
      <c r="H10" s="123">
        <v>181</v>
      </c>
      <c r="I10" s="124">
        <v>1.2</v>
      </c>
      <c r="J10" s="123">
        <v>565</v>
      </c>
      <c r="K10" s="124">
        <v>3.7</v>
      </c>
    </row>
    <row r="11" spans="1:11" ht="16.5" customHeight="1">
      <c r="A11" s="42" t="s">
        <v>5</v>
      </c>
      <c r="B11" s="123">
        <v>1554</v>
      </c>
      <c r="C11" s="124">
        <v>10.4</v>
      </c>
      <c r="D11" s="123">
        <v>663</v>
      </c>
      <c r="E11" s="124">
        <v>4.4</v>
      </c>
      <c r="F11" s="123">
        <v>182</v>
      </c>
      <c r="G11" s="124">
        <v>1.2</v>
      </c>
      <c r="H11" s="123">
        <v>158</v>
      </c>
      <c r="I11" s="124">
        <v>1.1</v>
      </c>
      <c r="J11" s="123">
        <v>551</v>
      </c>
      <c r="K11" s="124">
        <v>3.7</v>
      </c>
    </row>
    <row r="12" spans="1:11" ht="16.5" customHeight="1">
      <c r="A12" s="42" t="s">
        <v>6</v>
      </c>
      <c r="B12" s="123">
        <v>1460</v>
      </c>
      <c r="C12" s="124">
        <v>10.151084288763583</v>
      </c>
      <c r="D12" s="123">
        <v>648</v>
      </c>
      <c r="E12" s="124">
        <v>4.505412752821098</v>
      </c>
      <c r="F12" s="123">
        <v>173</v>
      </c>
      <c r="G12" s="124">
        <v>1.202833960243904</v>
      </c>
      <c r="H12" s="123">
        <v>141</v>
      </c>
      <c r="I12" s="124">
        <v>0.9803444415860721</v>
      </c>
      <c r="J12" s="123">
        <v>498</v>
      </c>
      <c r="K12" s="124">
        <v>3.4624931341125103</v>
      </c>
    </row>
    <row r="13" spans="1:11" ht="16.5" customHeight="1">
      <c r="A13" s="42" t="s">
        <v>7</v>
      </c>
      <c r="B13" s="123">
        <v>1319</v>
      </c>
      <c r="C13" s="124">
        <v>9.451132129550015</v>
      </c>
      <c r="D13" s="123">
        <v>551</v>
      </c>
      <c r="E13" s="124">
        <v>3.9481226712525075</v>
      </c>
      <c r="F13" s="123">
        <v>157</v>
      </c>
      <c r="G13" s="124">
        <v>1.1249641731155058</v>
      </c>
      <c r="H13" s="123">
        <v>148</v>
      </c>
      <c r="I13" s="124">
        <v>1.0604757810260819</v>
      </c>
      <c r="J13" s="123">
        <v>463</v>
      </c>
      <c r="K13" s="124">
        <v>3.3175695041559186</v>
      </c>
    </row>
    <row r="14" spans="1:11" ht="16.5" customHeight="1">
      <c r="A14" s="125" t="s">
        <v>8</v>
      </c>
      <c r="B14" s="123">
        <v>1184</v>
      </c>
      <c r="C14" s="124">
        <v>8.6</v>
      </c>
      <c r="D14" s="123">
        <v>521</v>
      </c>
      <c r="E14" s="124">
        <v>3.8</v>
      </c>
      <c r="F14" s="123">
        <v>136</v>
      </c>
      <c r="G14" s="124">
        <v>1</v>
      </c>
      <c r="H14" s="123">
        <v>118</v>
      </c>
      <c r="I14" s="124">
        <v>0.9</v>
      </c>
      <c r="J14" s="123">
        <v>409</v>
      </c>
      <c r="K14" s="124">
        <v>3</v>
      </c>
    </row>
    <row r="15" spans="1:11" ht="16.5" customHeight="1">
      <c r="A15" s="125" t="s">
        <v>9</v>
      </c>
      <c r="B15" s="126">
        <v>1110</v>
      </c>
      <c r="C15" s="127">
        <v>8.273148044630279</v>
      </c>
      <c r="D15" s="126">
        <v>470</v>
      </c>
      <c r="E15" s="127">
        <v>3.5030446675461544</v>
      </c>
      <c r="F15" s="126">
        <v>126</v>
      </c>
      <c r="G15" s="127">
        <v>0.9391141023634372</v>
      </c>
      <c r="H15" s="126">
        <v>129</v>
      </c>
      <c r="I15" s="127">
        <v>0.961473961943519</v>
      </c>
      <c r="J15" s="126">
        <v>385</v>
      </c>
      <c r="K15" s="127">
        <v>2.8695153127771693</v>
      </c>
    </row>
    <row r="16" spans="1:11" ht="16.5" customHeight="1">
      <c r="A16" s="125" t="s">
        <v>13</v>
      </c>
      <c r="B16" s="126">
        <v>1072</v>
      </c>
      <c r="C16" s="127">
        <v>7.989923156615909</v>
      </c>
      <c r="D16" s="126">
        <v>444</v>
      </c>
      <c r="E16" s="127">
        <v>3.309259217852112</v>
      </c>
      <c r="F16" s="126">
        <v>126</v>
      </c>
      <c r="G16" s="127">
        <v>0.9391141023634372</v>
      </c>
      <c r="H16" s="126">
        <v>133</v>
      </c>
      <c r="I16" s="127">
        <v>0.9912871080502949</v>
      </c>
      <c r="J16" s="126">
        <v>369</v>
      </c>
      <c r="K16" s="127">
        <v>2.750262728350066</v>
      </c>
    </row>
    <row r="17" spans="1:11" ht="16.5" customHeight="1">
      <c r="A17" s="125" t="s">
        <v>62</v>
      </c>
      <c r="B17" s="126">
        <v>1085</v>
      </c>
      <c r="C17" s="127">
        <v>8.124358849560835</v>
      </c>
      <c r="D17" s="126">
        <v>444</v>
      </c>
      <c r="E17" s="127">
        <v>3.3246224232304247</v>
      </c>
      <c r="F17" s="126">
        <v>143</v>
      </c>
      <c r="G17" s="127">
        <v>1.0707680327070963</v>
      </c>
      <c r="H17" s="126">
        <v>161</v>
      </c>
      <c r="I17" s="127">
        <v>1.2055500228380596</v>
      </c>
      <c r="J17" s="126">
        <v>337</v>
      </c>
      <c r="K17" s="128">
        <v>2.523418370785255</v>
      </c>
    </row>
    <row r="18" spans="1:11" ht="16.5" customHeight="1">
      <c r="A18" s="125" t="s">
        <v>65</v>
      </c>
      <c r="B18" s="126">
        <v>1091</v>
      </c>
      <c r="C18" s="127">
        <v>8.16317368629769</v>
      </c>
      <c r="D18" s="126">
        <v>452</v>
      </c>
      <c r="E18" s="127">
        <v>3.381993131261738</v>
      </c>
      <c r="F18" s="126">
        <v>123</v>
      </c>
      <c r="G18" s="127">
        <v>0.9203211397017561</v>
      </c>
      <c r="H18" s="126">
        <v>134</v>
      </c>
      <c r="I18" s="127">
        <v>1.00262628227671</v>
      </c>
      <c r="J18" s="126">
        <v>382</v>
      </c>
      <c r="K18" s="128">
        <v>2.8582331330574866</v>
      </c>
    </row>
    <row r="19" spans="1:11" ht="16.5" customHeight="1">
      <c r="A19" s="125" t="s">
        <v>80</v>
      </c>
      <c r="B19" s="126">
        <v>1071</v>
      </c>
      <c r="C19" s="127">
        <v>8.026740813466338</v>
      </c>
      <c r="D19" s="126">
        <v>467</v>
      </c>
      <c r="E19" s="127">
        <v>3.499988758066088</v>
      </c>
      <c r="F19" s="126">
        <v>115</v>
      </c>
      <c r="G19" s="127">
        <v>0.8618815999520344</v>
      </c>
      <c r="H19" s="126">
        <v>147</v>
      </c>
      <c r="I19" s="127">
        <v>1.1017095234169485</v>
      </c>
      <c r="J19" s="126">
        <f>261+81</f>
        <v>342</v>
      </c>
      <c r="K19" s="127">
        <v>2.563160932031267</v>
      </c>
    </row>
    <row r="20" spans="1:11" ht="16.5" customHeight="1">
      <c r="A20" s="125" t="s">
        <v>126</v>
      </c>
      <c r="B20" s="129">
        <v>1112</v>
      </c>
      <c r="C20" s="128">
        <v>8.17358579324944</v>
      </c>
      <c r="D20" s="129">
        <v>520</v>
      </c>
      <c r="E20" s="128">
        <v>3.8221804069152063</v>
      </c>
      <c r="F20" s="129">
        <v>133</v>
      </c>
      <c r="G20" s="128">
        <v>0.9775961425379277</v>
      </c>
      <c r="H20" s="129">
        <v>124</v>
      </c>
      <c r="I20" s="128">
        <v>0.9114430201105492</v>
      </c>
      <c r="J20" s="129">
        <v>335</v>
      </c>
      <c r="K20" s="128">
        <v>2.462366223685758</v>
      </c>
    </row>
    <row r="21" spans="1:11" ht="16.5" customHeight="1">
      <c r="A21" s="125" t="s">
        <v>132</v>
      </c>
      <c r="B21" s="129">
        <v>1066</v>
      </c>
      <c r="C21" s="128">
        <v>8.000180116625515</v>
      </c>
      <c r="D21" s="129">
        <v>467</v>
      </c>
      <c r="E21" s="128">
        <v>3.5047693381464495</v>
      </c>
      <c r="F21" s="129">
        <v>121</v>
      </c>
      <c r="G21" s="128">
        <v>0.9080879869715641</v>
      </c>
      <c r="H21" s="129">
        <v>141</v>
      </c>
      <c r="I21" s="128">
        <v>1.0581851749007483</v>
      </c>
      <c r="J21" s="129">
        <v>337</v>
      </c>
      <c r="K21" s="128">
        <v>2.5291376166067527</v>
      </c>
    </row>
    <row r="22" spans="1:11" ht="16.5" customHeight="1">
      <c r="A22" s="125">
        <v>2002</v>
      </c>
      <c r="B22" s="129">
        <v>1054</v>
      </c>
      <c r="C22" s="128">
        <v>8.13786500718047</v>
      </c>
      <c r="D22" s="129">
        <v>470</v>
      </c>
      <c r="E22" s="128">
        <v>3.628839234700968</v>
      </c>
      <c r="F22" s="129">
        <v>100</v>
      </c>
      <c r="G22" s="128">
        <v>0.7720934541916954</v>
      </c>
      <c r="H22" s="129">
        <v>149</v>
      </c>
      <c r="I22" s="128">
        <v>1.150419246745626</v>
      </c>
      <c r="J22" s="129">
        <f>264+71</f>
        <v>335</v>
      </c>
      <c r="K22" s="128">
        <v>2.58651307154218</v>
      </c>
    </row>
    <row r="23" spans="1:11" ht="16.5" customHeight="1">
      <c r="A23" s="125">
        <v>2003</v>
      </c>
      <c r="B23" s="129">
        <v>1112</v>
      </c>
      <c r="C23" s="128">
        <v>8.49828047382499</v>
      </c>
      <c r="D23" s="129">
        <v>486</v>
      </c>
      <c r="E23" s="128">
        <v>3.714176538020634</v>
      </c>
      <c r="F23" s="129">
        <v>136</v>
      </c>
      <c r="G23" s="128">
        <v>1.0393580435613297</v>
      </c>
      <c r="H23" s="129">
        <v>149</v>
      </c>
      <c r="I23" s="128">
        <v>1.1387084447841038</v>
      </c>
      <c r="J23" s="129">
        <f>269+72</f>
        <v>341</v>
      </c>
      <c r="K23" s="128">
        <v>2.6060374474589225</v>
      </c>
    </row>
    <row r="24" spans="1:11" ht="16.5" customHeight="1">
      <c r="A24" s="130"/>
      <c r="B24" s="131"/>
      <c r="C24" s="132"/>
      <c r="D24" s="131"/>
      <c r="E24" s="132"/>
      <c r="F24" s="131"/>
      <c r="G24" s="132"/>
      <c r="H24" s="131"/>
      <c r="I24" s="132"/>
      <c r="J24" s="131"/>
      <c r="K24" s="132"/>
    </row>
    <row r="25" spans="1:11" ht="18" customHeight="1">
      <c r="A25" s="161" t="s">
        <v>14</v>
      </c>
      <c r="B25" s="163"/>
      <c r="C25" s="163"/>
      <c r="D25" s="163"/>
      <c r="E25" s="163"/>
      <c r="F25" s="163"/>
      <c r="G25" s="163"/>
      <c r="H25" s="163"/>
      <c r="I25" s="163"/>
      <c r="J25" s="163"/>
      <c r="K25" s="163"/>
    </row>
    <row r="26" spans="1:11" ht="17.25" customHeight="1">
      <c r="A26" s="162" t="s">
        <v>158</v>
      </c>
      <c r="B26" s="164"/>
      <c r="C26" s="164"/>
      <c r="D26" s="164"/>
      <c r="E26" s="164"/>
      <c r="F26" s="164"/>
      <c r="G26" s="164"/>
      <c r="H26" s="164"/>
      <c r="I26" s="164"/>
      <c r="J26" s="164"/>
      <c r="K26" s="164"/>
    </row>
  </sheetData>
  <mergeCells count="8">
    <mergeCell ref="A25:K25"/>
    <mergeCell ref="A26:K26"/>
    <mergeCell ref="D6:E6"/>
    <mergeCell ref="F6:G6"/>
    <mergeCell ref="H6:I6"/>
    <mergeCell ref="J6:K6"/>
    <mergeCell ref="A5:A7"/>
    <mergeCell ref="B5:C6"/>
  </mergeCells>
  <printOptions horizontalCentered="1"/>
  <pageMargins left="0.5" right="0.5" top="1" bottom="1" header="0" footer="0"/>
  <pageSetup fitToHeight="1" fitToWidth="1" orientation="portrait" r:id="rId1"/>
</worksheet>
</file>

<file path=xl/worksheets/sheet4.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2.75"/>
  <cols>
    <col min="1" max="1" width="17.00390625" style="1" customWidth="1"/>
    <col min="2" max="2" width="9.75390625" style="1" customWidth="1"/>
    <col min="3" max="3" width="8.50390625" style="1" customWidth="1"/>
    <col min="4" max="4" width="6.625" style="1" customWidth="1"/>
    <col min="5" max="5" width="9.375" style="1" customWidth="1"/>
    <col min="6" max="7" width="9.625" style="1" customWidth="1"/>
    <col min="8" max="8" width="8.625" style="1" customWidth="1"/>
    <col min="9" max="9" width="9.75390625" style="1" customWidth="1"/>
    <col min="10" max="10" width="8.625" style="1" customWidth="1"/>
    <col min="11" max="16384" width="9.00390625" style="1" customWidth="1"/>
  </cols>
  <sheetData>
    <row r="1" ht="12.75">
      <c r="A1" s="111"/>
    </row>
    <row r="2" spans="1:10" ht="12.75">
      <c r="A2" s="13" t="s">
        <v>15</v>
      </c>
      <c r="B2" s="14"/>
      <c r="C2" s="14"/>
      <c r="D2" s="14"/>
      <c r="E2" s="14"/>
      <c r="F2" s="14"/>
      <c r="G2" s="14"/>
      <c r="H2" s="14"/>
      <c r="I2" s="14"/>
      <c r="J2" s="14"/>
    </row>
    <row r="3" spans="1:10" ht="12.75">
      <c r="A3" s="64" t="s">
        <v>127</v>
      </c>
      <c r="B3" s="14"/>
      <c r="C3" s="14"/>
      <c r="D3" s="14"/>
      <c r="E3" s="14"/>
      <c r="F3" s="14"/>
      <c r="G3" s="14"/>
      <c r="H3" s="14"/>
      <c r="I3" s="14"/>
      <c r="J3" s="14"/>
    </row>
    <row r="4" spans="1:10" ht="12.75">
      <c r="A4" s="13" t="s">
        <v>159</v>
      </c>
      <c r="B4" s="14"/>
      <c r="C4" s="14"/>
      <c r="D4" s="14"/>
      <c r="E4" s="14"/>
      <c r="F4" s="14"/>
      <c r="G4" s="14"/>
      <c r="H4" s="14"/>
      <c r="I4" s="14"/>
      <c r="J4" s="14"/>
    </row>
    <row r="5" spans="1:10" ht="16.5" customHeight="1">
      <c r="A5" s="159" t="s">
        <v>16</v>
      </c>
      <c r="B5" s="159" t="s">
        <v>107</v>
      </c>
      <c r="C5" s="15" t="s">
        <v>17</v>
      </c>
      <c r="D5" s="17"/>
      <c r="E5" s="18" t="s">
        <v>18</v>
      </c>
      <c r="F5" s="17"/>
      <c r="G5" s="18" t="s">
        <v>19</v>
      </c>
      <c r="H5" s="17"/>
      <c r="I5" s="18" t="s">
        <v>20</v>
      </c>
      <c r="J5" s="17"/>
    </row>
    <row r="6" spans="1:10" ht="16.5" customHeight="1">
      <c r="A6" s="170"/>
      <c r="B6" s="175"/>
      <c r="C6" s="67" t="s">
        <v>21</v>
      </c>
      <c r="D6" s="67" t="s">
        <v>22</v>
      </c>
      <c r="E6" s="67" t="s">
        <v>21</v>
      </c>
      <c r="F6" s="67" t="s">
        <v>22</v>
      </c>
      <c r="G6" s="67" t="s">
        <v>21</v>
      </c>
      <c r="H6" s="67" t="s">
        <v>22</v>
      </c>
      <c r="I6" s="67" t="s">
        <v>21</v>
      </c>
      <c r="J6" s="67" t="s">
        <v>22</v>
      </c>
    </row>
    <row r="7" spans="1:10" ht="12.75">
      <c r="A7" s="113" t="s">
        <v>23</v>
      </c>
      <c r="B7" s="29">
        <v>130850</v>
      </c>
      <c r="C7" s="29">
        <v>1112</v>
      </c>
      <c r="D7" s="84">
        <v>8.49828047382499</v>
      </c>
      <c r="E7" s="29">
        <v>622</v>
      </c>
      <c r="F7" s="84">
        <v>4.753534581581964</v>
      </c>
      <c r="G7" s="29">
        <v>754</v>
      </c>
      <c r="H7" s="84">
        <v>5.762323270920902</v>
      </c>
      <c r="I7" s="29">
        <f>E7+G7</f>
        <v>1376</v>
      </c>
      <c r="J7" s="84">
        <v>10.45560925199842</v>
      </c>
    </row>
    <row r="8" spans="1:10" ht="12.75">
      <c r="A8" s="68"/>
      <c r="B8" s="73"/>
      <c r="C8" s="73"/>
      <c r="D8" s="74"/>
      <c r="E8" s="73"/>
      <c r="F8" s="70"/>
      <c r="G8" s="73"/>
      <c r="H8" s="74"/>
      <c r="I8" s="73"/>
      <c r="J8" s="70"/>
    </row>
    <row r="9" spans="1:10" ht="12.75">
      <c r="A9" s="114" t="s">
        <v>24</v>
      </c>
      <c r="B9" s="31">
        <v>102146</v>
      </c>
      <c r="C9" s="31">
        <v>680</v>
      </c>
      <c r="D9" s="70">
        <v>6.657137822332739</v>
      </c>
      <c r="E9" s="31">
        <v>388</v>
      </c>
      <c r="F9" s="70">
        <v>3.798484522154563</v>
      </c>
      <c r="G9" s="31">
        <v>502</v>
      </c>
      <c r="H9" s="70">
        <v>4.8904995713506345</v>
      </c>
      <c r="I9" s="46">
        <f>E9+G9</f>
        <v>890</v>
      </c>
      <c r="J9" s="70">
        <v>8.670407606577818</v>
      </c>
    </row>
    <row r="10" spans="1:10" ht="12.75">
      <c r="A10" s="114" t="s">
        <v>25</v>
      </c>
      <c r="B10" s="31">
        <v>22380</v>
      </c>
      <c r="C10" s="31">
        <v>391</v>
      </c>
      <c r="D10" s="70">
        <v>17.470956210902592</v>
      </c>
      <c r="E10" s="31">
        <v>212</v>
      </c>
      <c r="F10" s="70">
        <v>9.472743521000893</v>
      </c>
      <c r="G10" s="31">
        <v>212</v>
      </c>
      <c r="H10" s="70">
        <v>9.38385269121813</v>
      </c>
      <c r="I10" s="46">
        <f>E10+G10</f>
        <v>424</v>
      </c>
      <c r="J10" s="70">
        <v>18.76770538243626</v>
      </c>
    </row>
    <row r="11" spans="1:10" ht="12.75">
      <c r="A11" s="114" t="s">
        <v>26</v>
      </c>
      <c r="B11" s="31">
        <v>634</v>
      </c>
      <c r="C11" s="31">
        <v>10</v>
      </c>
      <c r="D11" s="70">
        <v>15.772870662460567</v>
      </c>
      <c r="E11" s="115">
        <v>5</v>
      </c>
      <c r="F11" s="70">
        <v>7.886435331230284</v>
      </c>
      <c r="G11" s="115">
        <v>6</v>
      </c>
      <c r="H11" s="70">
        <v>9.375</v>
      </c>
      <c r="I11" s="46">
        <f>E11+G11</f>
        <v>11</v>
      </c>
      <c r="J11" s="70">
        <v>17.1875</v>
      </c>
    </row>
    <row r="12" spans="1:10" ht="12.75">
      <c r="A12" s="114" t="s">
        <v>36</v>
      </c>
      <c r="B12" s="31">
        <f>4635+239</f>
        <v>4874</v>
      </c>
      <c r="C12" s="75">
        <v>27</v>
      </c>
      <c r="D12" s="70">
        <v>5.53959786622897</v>
      </c>
      <c r="E12" s="33">
        <v>14</v>
      </c>
      <c r="F12" s="70">
        <v>2.872384078785392</v>
      </c>
      <c r="G12" s="33">
        <v>18</v>
      </c>
      <c r="H12" s="70">
        <v>3.679476696647588</v>
      </c>
      <c r="I12" s="46">
        <f>E12+G12</f>
        <v>32</v>
      </c>
      <c r="J12" s="70">
        <v>6.541291905151268</v>
      </c>
    </row>
    <row r="13" spans="1:10" ht="12.75">
      <c r="A13" s="116"/>
      <c r="B13" s="73"/>
      <c r="C13" s="73"/>
      <c r="D13" s="71"/>
      <c r="E13" s="33"/>
      <c r="F13" s="71"/>
      <c r="G13" s="73"/>
      <c r="H13" s="70"/>
      <c r="I13" s="73"/>
      <c r="J13" s="70"/>
    </row>
    <row r="14" spans="1:10" ht="12.75">
      <c r="A14" s="117" t="s">
        <v>28</v>
      </c>
      <c r="B14" s="118">
        <v>3694</v>
      </c>
      <c r="C14" s="118">
        <v>19</v>
      </c>
      <c r="D14" s="119">
        <v>5.143475906876015</v>
      </c>
      <c r="E14" s="118">
        <v>10</v>
      </c>
      <c r="F14" s="119">
        <v>2.7070925825663235</v>
      </c>
      <c r="G14" s="118">
        <v>23</v>
      </c>
      <c r="H14" s="119">
        <v>6.187785848802799</v>
      </c>
      <c r="I14" s="118">
        <f>E14+G14</f>
        <v>33</v>
      </c>
      <c r="J14" s="119">
        <v>8.878127522195319</v>
      </c>
    </row>
    <row r="15" spans="1:10" ht="12.75">
      <c r="A15" s="120" t="s">
        <v>29</v>
      </c>
      <c r="B15" s="78">
        <v>7643</v>
      </c>
      <c r="C15" s="78">
        <v>73</v>
      </c>
      <c r="D15" s="121">
        <v>9.551223341619782</v>
      </c>
      <c r="E15" s="78">
        <v>39</v>
      </c>
      <c r="F15" s="121">
        <v>5.102708360591391</v>
      </c>
      <c r="G15" s="78">
        <v>43</v>
      </c>
      <c r="H15" s="121">
        <v>5.594587561800677</v>
      </c>
      <c r="I15" s="78">
        <f>E15+G15</f>
        <v>82</v>
      </c>
      <c r="J15" s="121">
        <v>10.668748373666407</v>
      </c>
    </row>
    <row r="16" spans="1:10" ht="90" customHeight="1">
      <c r="A16" s="162" t="s">
        <v>131</v>
      </c>
      <c r="B16" s="164"/>
      <c r="C16" s="164"/>
      <c r="D16" s="164"/>
      <c r="E16" s="164"/>
      <c r="F16" s="164"/>
      <c r="G16" s="164"/>
      <c r="H16" s="164"/>
      <c r="I16" s="164"/>
      <c r="J16" s="164"/>
    </row>
    <row r="17" spans="1:10" ht="30.75" customHeight="1">
      <c r="A17" s="162" t="s">
        <v>81</v>
      </c>
      <c r="B17" s="164"/>
      <c r="C17" s="164"/>
      <c r="D17" s="164"/>
      <c r="E17" s="164"/>
      <c r="F17" s="164"/>
      <c r="G17" s="164"/>
      <c r="H17" s="164"/>
      <c r="I17" s="164"/>
      <c r="J17" s="164"/>
    </row>
    <row r="18" spans="1:10" ht="17.25" customHeight="1">
      <c r="A18" s="162" t="s">
        <v>160</v>
      </c>
      <c r="B18" s="164"/>
      <c r="C18" s="164"/>
      <c r="D18" s="164"/>
      <c r="E18" s="164"/>
      <c r="F18" s="164"/>
      <c r="G18" s="164"/>
      <c r="H18" s="164"/>
      <c r="I18" s="164"/>
      <c r="J18" s="164"/>
    </row>
    <row r="19" ht="12.75">
      <c r="A19" s="1" t="s">
        <v>82</v>
      </c>
    </row>
    <row r="20" ht="12.75">
      <c r="A20" s="1" t="s">
        <v>78</v>
      </c>
    </row>
    <row r="21" ht="12.75">
      <c r="A21" s="1" t="s">
        <v>83</v>
      </c>
    </row>
    <row r="24" ht="12.75">
      <c r="A24" s="1" t="s">
        <v>82</v>
      </c>
    </row>
  </sheetData>
  <mergeCells count="5">
    <mergeCell ref="A5:A6"/>
    <mergeCell ref="A16:J16"/>
    <mergeCell ref="A17:J17"/>
    <mergeCell ref="A18:J18"/>
    <mergeCell ref="B5:B6"/>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00390625" defaultRowHeight="12.75"/>
  <cols>
    <col min="1" max="1" width="36.50390625" style="1" customWidth="1"/>
    <col min="2" max="2" width="7.375" style="1" customWidth="1"/>
    <col min="3" max="3" width="6.875" style="1" customWidth="1"/>
    <col min="4" max="4" width="7.00390625" style="1" customWidth="1"/>
    <col min="5" max="5" width="7.375" style="1" customWidth="1"/>
    <col min="6" max="6" width="7.875" style="1" customWidth="1"/>
    <col min="7" max="7" width="7.375" style="1" customWidth="1"/>
    <col min="8" max="16384" width="9.00390625" style="1" customWidth="1"/>
  </cols>
  <sheetData>
    <row r="2" spans="1:7" ht="12.75">
      <c r="A2" s="13" t="s">
        <v>30</v>
      </c>
      <c r="B2" s="14"/>
      <c r="C2" s="14"/>
      <c r="D2" s="14"/>
      <c r="E2" s="14"/>
      <c r="F2" s="14"/>
      <c r="G2" s="14"/>
    </row>
    <row r="3" spans="1:7" ht="12.75">
      <c r="A3" s="64" t="s">
        <v>128</v>
      </c>
      <c r="B3" s="14"/>
      <c r="C3" s="14"/>
      <c r="D3" s="14"/>
      <c r="E3" s="14"/>
      <c r="F3" s="14"/>
      <c r="G3" s="14"/>
    </row>
    <row r="4" spans="1:7" ht="12.75">
      <c r="A4" s="13" t="s">
        <v>159</v>
      </c>
      <c r="B4" s="14"/>
      <c r="C4" s="14"/>
      <c r="D4" s="14"/>
      <c r="E4" s="14"/>
      <c r="F4" s="14"/>
      <c r="G4" s="14"/>
    </row>
    <row r="5" spans="1:7" ht="18" customHeight="1">
      <c r="A5" s="176" t="s">
        <v>124</v>
      </c>
      <c r="B5" s="100" t="s">
        <v>52</v>
      </c>
      <c r="C5" s="95"/>
      <c r="D5" s="95"/>
      <c r="E5" s="95"/>
      <c r="F5" s="95"/>
      <c r="G5" s="96"/>
    </row>
    <row r="6" spans="1:7" ht="44.25" customHeight="1">
      <c r="A6" s="158"/>
      <c r="B6" s="101" t="s">
        <v>84</v>
      </c>
      <c r="C6" s="101" t="s">
        <v>85</v>
      </c>
      <c r="D6" s="101" t="s">
        <v>86</v>
      </c>
      <c r="E6" s="101" t="s">
        <v>87</v>
      </c>
      <c r="F6" s="101" t="s">
        <v>88</v>
      </c>
      <c r="G6" s="102" t="s">
        <v>89</v>
      </c>
    </row>
    <row r="7" spans="1:7" ht="17.25" customHeight="1">
      <c r="A7" s="103" t="s">
        <v>118</v>
      </c>
      <c r="B7" s="104">
        <v>200</v>
      </c>
      <c r="C7" s="104">
        <v>86</v>
      </c>
      <c r="D7" s="104">
        <v>25</v>
      </c>
      <c r="E7" s="104">
        <v>33</v>
      </c>
      <c r="F7" s="104">
        <v>49</v>
      </c>
      <c r="G7" s="105">
        <v>7</v>
      </c>
    </row>
    <row r="8" spans="1:7" ht="30" customHeight="1">
      <c r="A8" s="97" t="s">
        <v>119</v>
      </c>
      <c r="B8" s="106">
        <v>225</v>
      </c>
      <c r="C8" s="106">
        <v>198</v>
      </c>
      <c r="D8" s="106">
        <v>14</v>
      </c>
      <c r="E8" s="106">
        <v>9</v>
      </c>
      <c r="F8" s="107">
        <v>3</v>
      </c>
      <c r="G8" s="107">
        <v>1</v>
      </c>
    </row>
    <row r="9" spans="1:7" ht="17.25" customHeight="1">
      <c r="A9" s="103" t="s">
        <v>117</v>
      </c>
      <c r="B9" s="104">
        <v>49</v>
      </c>
      <c r="C9" s="107" t="s">
        <v>161</v>
      </c>
      <c r="D9" s="107" t="s">
        <v>161</v>
      </c>
      <c r="E9" s="104">
        <v>3</v>
      </c>
      <c r="F9" s="104">
        <v>40</v>
      </c>
      <c r="G9" s="105">
        <v>6</v>
      </c>
    </row>
    <row r="10" spans="1:7" ht="17.25" customHeight="1">
      <c r="A10" s="103" t="s">
        <v>120</v>
      </c>
      <c r="B10" s="104">
        <v>46</v>
      </c>
      <c r="C10" s="104">
        <v>19</v>
      </c>
      <c r="D10" s="104">
        <v>12</v>
      </c>
      <c r="E10" s="104">
        <v>10</v>
      </c>
      <c r="F10" s="104">
        <v>4</v>
      </c>
      <c r="G10" s="107">
        <v>1</v>
      </c>
    </row>
    <row r="11" spans="1:7" ht="17.25" customHeight="1">
      <c r="A11" s="103" t="s">
        <v>121</v>
      </c>
      <c r="B11" s="104">
        <v>53</v>
      </c>
      <c r="C11" s="104">
        <v>17</v>
      </c>
      <c r="D11" s="104">
        <v>11</v>
      </c>
      <c r="E11" s="104">
        <v>14</v>
      </c>
      <c r="F11" s="104">
        <v>10</v>
      </c>
      <c r="G11" s="105">
        <v>1</v>
      </c>
    </row>
    <row r="12" spans="1:7" ht="17.25" customHeight="1">
      <c r="A12" s="24" t="s">
        <v>123</v>
      </c>
      <c r="B12" s="104">
        <v>64</v>
      </c>
      <c r="C12" s="107" t="s">
        <v>161</v>
      </c>
      <c r="D12" s="107" t="s">
        <v>161</v>
      </c>
      <c r="E12" s="104">
        <v>3</v>
      </c>
      <c r="F12" s="104">
        <v>42</v>
      </c>
      <c r="G12" s="105">
        <v>19</v>
      </c>
    </row>
    <row r="13" spans="1:7" ht="17.25" customHeight="1">
      <c r="A13" s="24" t="s">
        <v>125</v>
      </c>
      <c r="B13" s="104">
        <v>7</v>
      </c>
      <c r="C13" s="107" t="s">
        <v>161</v>
      </c>
      <c r="D13" s="107" t="s">
        <v>161</v>
      </c>
      <c r="E13" s="107" t="s">
        <v>161</v>
      </c>
      <c r="F13" s="104">
        <v>2</v>
      </c>
      <c r="G13" s="105">
        <v>5</v>
      </c>
    </row>
    <row r="14" spans="1:7" ht="17.25" customHeight="1">
      <c r="A14" s="24" t="s">
        <v>31</v>
      </c>
      <c r="B14" s="104">
        <f>1+10+5+4+10+90+27+27+34+28+90+142</f>
        <v>468</v>
      </c>
      <c r="C14" s="104">
        <f>80+23+8+4+4+33+14</f>
        <v>166</v>
      </c>
      <c r="D14" s="108">
        <f>8+3+9+2+16+23+13</f>
        <v>74</v>
      </c>
      <c r="E14" s="104">
        <f>1+2+1+7+20+6+26+14</f>
        <v>77</v>
      </c>
      <c r="F14" s="104">
        <f>7+2+4+8+3+8+1+6+80</f>
        <v>119</v>
      </c>
      <c r="G14" s="105">
        <f>1+3+2+2+1+2+21</f>
        <v>32</v>
      </c>
    </row>
    <row r="15" spans="1:7" ht="19.5" customHeight="1">
      <c r="A15" s="20" t="s">
        <v>32</v>
      </c>
      <c r="B15" s="109">
        <v>1112</v>
      </c>
      <c r="C15" s="109">
        <v>486</v>
      </c>
      <c r="D15" s="109">
        <v>136</v>
      </c>
      <c r="E15" s="109">
        <v>149</v>
      </c>
      <c r="F15" s="109">
        <v>269</v>
      </c>
      <c r="G15" s="110">
        <v>72</v>
      </c>
    </row>
    <row r="16" spans="1:7" ht="12.75" customHeight="1">
      <c r="A16" s="162" t="s">
        <v>160</v>
      </c>
      <c r="B16" s="162"/>
      <c r="C16" s="162"/>
      <c r="D16" s="162"/>
      <c r="E16" s="162"/>
      <c r="F16" s="162"/>
      <c r="G16" s="162"/>
    </row>
    <row r="17" ht="12.75">
      <c r="A17" s="1" t="s">
        <v>79</v>
      </c>
    </row>
  </sheetData>
  <mergeCells count="2">
    <mergeCell ref="A5:A6"/>
    <mergeCell ref="A16:G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I19"/>
  <sheetViews>
    <sheetView workbookViewId="0" topLeftCell="A1">
      <selection activeCell="A1" sqref="A1"/>
    </sheetView>
  </sheetViews>
  <sheetFormatPr defaultColWidth="9.00390625" defaultRowHeight="12.75"/>
  <cols>
    <col min="1" max="1" width="48.875" style="1" customWidth="1"/>
    <col min="2" max="2" width="9.00390625" style="1" customWidth="1"/>
    <col min="3" max="3" width="6.75390625" style="1" bestFit="1" customWidth="1"/>
    <col min="4" max="4" width="8.00390625" style="1" bestFit="1" customWidth="1"/>
    <col min="5" max="5" width="7.75390625" style="1" bestFit="1" customWidth="1"/>
    <col min="6" max="6" width="8.00390625" style="1" bestFit="1" customWidth="1"/>
    <col min="7" max="7" width="7.75390625" style="1" bestFit="1" customWidth="1"/>
    <col min="8" max="8" width="8.00390625" style="1" bestFit="1" customWidth="1"/>
    <col min="9" max="9" width="7.375" style="1" customWidth="1"/>
    <col min="10" max="16384" width="9.00390625" style="1" customWidth="1"/>
  </cols>
  <sheetData>
    <row r="2" spans="1:9" ht="12.75">
      <c r="A2" s="13" t="s">
        <v>33</v>
      </c>
      <c r="B2" s="14"/>
      <c r="C2" s="14"/>
      <c r="D2" s="14"/>
      <c r="E2" s="14"/>
      <c r="F2" s="14"/>
      <c r="G2" s="14"/>
      <c r="H2" s="14"/>
      <c r="I2" s="14"/>
    </row>
    <row r="3" spans="1:9" ht="17.25" customHeight="1">
      <c r="A3" s="177" t="s">
        <v>129</v>
      </c>
      <c r="B3" s="177"/>
      <c r="C3" s="177"/>
      <c r="D3" s="177"/>
      <c r="E3" s="177"/>
      <c r="F3" s="177"/>
      <c r="G3" s="177"/>
      <c r="H3" s="177"/>
      <c r="I3" s="177"/>
    </row>
    <row r="4" spans="1:9" ht="16.5" customHeight="1">
      <c r="A4" s="178" t="s">
        <v>159</v>
      </c>
      <c r="B4" s="178"/>
      <c r="C4" s="178"/>
      <c r="D4" s="178"/>
      <c r="E4" s="178"/>
      <c r="F4" s="178"/>
      <c r="G4" s="178"/>
      <c r="H4" s="178"/>
      <c r="I4" s="178"/>
    </row>
    <row r="5" spans="1:9" ht="15.75" customHeight="1">
      <c r="A5" s="81"/>
      <c r="B5" s="94" t="s">
        <v>73</v>
      </c>
      <c r="C5" s="95"/>
      <c r="D5" s="95"/>
      <c r="E5" s="95"/>
      <c r="F5" s="95"/>
      <c r="G5" s="95"/>
      <c r="H5" s="95"/>
      <c r="I5" s="96"/>
    </row>
    <row r="6" spans="1:9" ht="15.75" customHeight="1">
      <c r="A6" s="42" t="s">
        <v>124</v>
      </c>
      <c r="B6" s="15" t="s">
        <v>23</v>
      </c>
      <c r="C6" s="17"/>
      <c r="D6" s="18" t="s">
        <v>24</v>
      </c>
      <c r="E6" s="17"/>
      <c r="F6" s="18" t="s">
        <v>25</v>
      </c>
      <c r="G6" s="17"/>
      <c r="H6" s="18" t="s">
        <v>36</v>
      </c>
      <c r="I6" s="17"/>
    </row>
    <row r="7" spans="1:9" ht="16.5" customHeight="1">
      <c r="A7" s="76"/>
      <c r="B7" s="67" t="s">
        <v>21</v>
      </c>
      <c r="C7" s="67" t="s">
        <v>22</v>
      </c>
      <c r="D7" s="67" t="s">
        <v>21</v>
      </c>
      <c r="E7" s="67" t="s">
        <v>22</v>
      </c>
      <c r="F7" s="67" t="s">
        <v>21</v>
      </c>
      <c r="G7" s="67" t="s">
        <v>22</v>
      </c>
      <c r="H7" s="67" t="s">
        <v>21</v>
      </c>
      <c r="I7" s="67" t="s">
        <v>22</v>
      </c>
    </row>
    <row r="8" spans="1:9" ht="17.25" customHeight="1">
      <c r="A8" s="24" t="s">
        <v>118</v>
      </c>
      <c r="B8" s="25">
        <v>200</v>
      </c>
      <c r="C8" s="85">
        <v>152.84677111196027</v>
      </c>
      <c r="D8" s="25">
        <v>146</v>
      </c>
      <c r="E8" s="85">
        <v>142.9326650089088</v>
      </c>
      <c r="F8" s="25">
        <v>47</v>
      </c>
      <c r="G8" s="85">
        <v>210.0089365504915</v>
      </c>
      <c r="H8" s="25">
        <v>6</v>
      </c>
      <c r="I8" s="85">
        <v>108.93246187363836</v>
      </c>
    </row>
    <row r="9" spans="1:9" ht="29.25" customHeight="1">
      <c r="A9" s="97" t="s">
        <v>119</v>
      </c>
      <c r="B9" s="98">
        <v>225</v>
      </c>
      <c r="C9" s="85">
        <v>171.95261750095528</v>
      </c>
      <c r="D9" s="98">
        <v>115</v>
      </c>
      <c r="E9" s="85">
        <v>112.58394846592134</v>
      </c>
      <c r="F9" s="98">
        <v>102</v>
      </c>
      <c r="G9" s="85">
        <v>455.7640750670241</v>
      </c>
      <c r="H9" s="99">
        <v>7</v>
      </c>
      <c r="I9" s="85">
        <v>127.0878721859114</v>
      </c>
    </row>
    <row r="10" spans="1:9" ht="17.25" customHeight="1">
      <c r="A10" s="24" t="s">
        <v>117</v>
      </c>
      <c r="B10" s="25">
        <v>49</v>
      </c>
      <c r="C10" s="85">
        <v>37.447458922430265</v>
      </c>
      <c r="D10" s="25">
        <v>31</v>
      </c>
      <c r="E10" s="85">
        <v>30.34871654298749</v>
      </c>
      <c r="F10" s="25">
        <v>15</v>
      </c>
      <c r="G10" s="85">
        <v>67.02412868632707</v>
      </c>
      <c r="H10" s="25">
        <v>3</v>
      </c>
      <c r="I10" s="85">
        <v>54.46623093681918</v>
      </c>
    </row>
    <row r="11" spans="1:9" ht="17.25" customHeight="1">
      <c r="A11" s="24" t="s">
        <v>120</v>
      </c>
      <c r="B11" s="25">
        <v>46</v>
      </c>
      <c r="C11" s="85">
        <v>35.15475735575086</v>
      </c>
      <c r="D11" s="25">
        <v>27</v>
      </c>
      <c r="E11" s="85">
        <v>26.432753118085877</v>
      </c>
      <c r="F11" s="25">
        <v>19</v>
      </c>
      <c r="G11" s="85">
        <v>84.89722966934764</v>
      </c>
      <c r="H11" s="92">
        <v>0</v>
      </c>
      <c r="I11" s="85">
        <v>0</v>
      </c>
    </row>
    <row r="12" spans="1:9" ht="17.25" customHeight="1">
      <c r="A12" s="24" t="s">
        <v>121</v>
      </c>
      <c r="B12" s="25">
        <v>53</v>
      </c>
      <c r="C12" s="85">
        <v>40.50439434466947</v>
      </c>
      <c r="D12" s="25">
        <v>31</v>
      </c>
      <c r="E12" s="85">
        <v>30.34871654298749</v>
      </c>
      <c r="F12" s="25">
        <v>21</v>
      </c>
      <c r="G12" s="85">
        <v>93.83378016085791</v>
      </c>
      <c r="H12" s="92">
        <v>0</v>
      </c>
      <c r="I12" s="85">
        <v>0</v>
      </c>
    </row>
    <row r="13" spans="1:9" ht="17.25" customHeight="1">
      <c r="A13" s="24" t="s">
        <v>123</v>
      </c>
      <c r="B13" s="25">
        <v>64</v>
      </c>
      <c r="C13" s="85">
        <v>48.91096675582728</v>
      </c>
      <c r="D13" s="25">
        <v>39</v>
      </c>
      <c r="E13" s="85">
        <v>38.180643392790714</v>
      </c>
      <c r="F13" s="25">
        <v>24</v>
      </c>
      <c r="G13" s="85">
        <v>107.23860589812334</v>
      </c>
      <c r="H13" s="92">
        <v>1</v>
      </c>
      <c r="I13" s="85">
        <v>18.15541031227306</v>
      </c>
    </row>
    <row r="14" spans="1:9" ht="17.25" customHeight="1">
      <c r="A14" s="24" t="s">
        <v>125</v>
      </c>
      <c r="B14" s="25">
        <v>7</v>
      </c>
      <c r="C14" s="85">
        <v>5.3496369889186095</v>
      </c>
      <c r="D14" s="25">
        <v>3</v>
      </c>
      <c r="E14" s="85">
        <v>2.9369725686762087</v>
      </c>
      <c r="F14" s="25">
        <v>4</v>
      </c>
      <c r="G14" s="85">
        <v>17.873100983020553</v>
      </c>
      <c r="H14" s="92">
        <v>0</v>
      </c>
      <c r="I14" s="85">
        <v>0</v>
      </c>
    </row>
    <row r="15" spans="1:9" ht="17.25" customHeight="1">
      <c r="A15" s="24" t="s">
        <v>31</v>
      </c>
      <c r="B15" s="25">
        <f>1+10+5+4+10+90+27+27+34+28+90+142</f>
        <v>468</v>
      </c>
      <c r="C15" s="30">
        <v>357.661444401987</v>
      </c>
      <c r="D15" s="25">
        <f>0+4+3+2+4+57+16+17+24+22+56+83</f>
        <v>288</v>
      </c>
      <c r="E15" s="30">
        <v>281.949366592916</v>
      </c>
      <c r="F15" s="25">
        <f>1+5+2+2+5+30+10+7+10+5+31+51</f>
        <v>159</v>
      </c>
      <c r="G15" s="30">
        <v>710.455764075067</v>
      </c>
      <c r="H15" s="25">
        <f>1+1+2+1+3+1+3+8</f>
        <v>20</v>
      </c>
      <c r="I15" s="85">
        <v>363.1082062454612</v>
      </c>
    </row>
    <row r="16" spans="1:9" ht="20.25" customHeight="1">
      <c r="A16" s="20" t="s">
        <v>32</v>
      </c>
      <c r="B16" s="21">
        <v>1112</v>
      </c>
      <c r="C16" s="41">
        <v>849.828047382499</v>
      </c>
      <c r="D16" s="21">
        <v>680</v>
      </c>
      <c r="E16" s="41">
        <v>665.713782233274</v>
      </c>
      <c r="F16" s="21">
        <v>391</v>
      </c>
      <c r="G16" s="63">
        <v>1747.0956210902593</v>
      </c>
      <c r="H16" s="21">
        <v>37</v>
      </c>
      <c r="I16" s="41">
        <v>671.7501815541032</v>
      </c>
    </row>
    <row r="17" spans="1:9" ht="43.5" customHeight="1">
      <c r="A17" s="162" t="s">
        <v>90</v>
      </c>
      <c r="B17" s="163"/>
      <c r="C17" s="163"/>
      <c r="D17" s="163"/>
      <c r="E17" s="163"/>
      <c r="F17" s="163"/>
      <c r="G17" s="163"/>
      <c r="H17" s="163"/>
      <c r="I17" s="163"/>
    </row>
    <row r="18" spans="1:9" ht="26.25" customHeight="1">
      <c r="A18" s="162" t="s">
        <v>91</v>
      </c>
      <c r="B18" s="163"/>
      <c r="C18" s="163"/>
      <c r="D18" s="163"/>
      <c r="E18" s="163"/>
      <c r="F18" s="163"/>
      <c r="G18" s="163"/>
      <c r="H18" s="163"/>
      <c r="I18" s="163"/>
    </row>
    <row r="19" spans="1:9" ht="12.75">
      <c r="A19" s="162" t="s">
        <v>160</v>
      </c>
      <c r="B19" s="163"/>
      <c r="C19" s="163"/>
      <c r="D19" s="163"/>
      <c r="E19" s="163"/>
      <c r="F19" s="163"/>
      <c r="G19" s="163"/>
      <c r="H19" s="163"/>
      <c r="I19" s="163"/>
    </row>
  </sheetData>
  <mergeCells count="5">
    <mergeCell ref="A19:I19"/>
    <mergeCell ref="A3:I3"/>
    <mergeCell ref="A4:I4"/>
    <mergeCell ref="A17:I17"/>
    <mergeCell ref="A18:I18"/>
  </mergeCells>
  <printOptions horizontalCentered="1"/>
  <pageMargins left="0.5" right="0" top="1" bottom="1" header="0" footer="0"/>
  <pageSetup fitToHeight="1" fitToWidth="1" orientation="portrait" scale="81" r:id="rId1"/>
</worksheet>
</file>

<file path=xl/worksheets/sheet7.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9.00390625" defaultRowHeight="12.75"/>
  <cols>
    <col min="1" max="1" width="35.50390625" style="1" customWidth="1"/>
    <col min="2" max="2" width="8.00390625" style="1" bestFit="1" customWidth="1"/>
    <col min="3" max="3" width="7.875" style="1" customWidth="1"/>
    <col min="4" max="4" width="8.00390625" style="1" bestFit="1" customWidth="1"/>
    <col min="5" max="5" width="7.875" style="1" customWidth="1"/>
    <col min="6" max="6" width="8.00390625" style="1" bestFit="1" customWidth="1"/>
    <col min="7" max="7" width="8.25390625" style="1" customWidth="1"/>
    <col min="8" max="16384" width="9.00390625" style="1" customWidth="1"/>
  </cols>
  <sheetData>
    <row r="2" spans="1:7" ht="12.75">
      <c r="A2" s="13" t="s">
        <v>34</v>
      </c>
      <c r="B2" s="14"/>
      <c r="C2" s="14"/>
      <c r="D2" s="14"/>
      <c r="E2" s="14"/>
      <c r="F2" s="14"/>
      <c r="G2" s="14"/>
    </row>
    <row r="3" spans="1:7" ht="17.25" customHeight="1">
      <c r="A3" s="177" t="s">
        <v>130</v>
      </c>
      <c r="B3" s="177"/>
      <c r="C3" s="177"/>
      <c r="D3" s="177"/>
      <c r="E3" s="177"/>
      <c r="F3" s="177"/>
      <c r="G3" s="177"/>
    </row>
    <row r="4" spans="1:7" ht="12.75">
      <c r="A4" s="13" t="s">
        <v>159</v>
      </c>
      <c r="B4" s="14"/>
      <c r="C4" s="14"/>
      <c r="D4" s="14"/>
      <c r="E4" s="14"/>
      <c r="F4" s="14"/>
      <c r="G4" s="14"/>
    </row>
    <row r="5" spans="1:7" ht="18" customHeight="1">
      <c r="A5" s="81"/>
      <c r="B5" s="94" t="s">
        <v>76</v>
      </c>
      <c r="C5" s="95"/>
      <c r="D5" s="95"/>
      <c r="E5" s="95"/>
      <c r="F5" s="95"/>
      <c r="G5" s="96"/>
    </row>
    <row r="6" spans="1:7" ht="16.5" customHeight="1">
      <c r="A6" s="42" t="s">
        <v>124</v>
      </c>
      <c r="B6" s="15" t="s">
        <v>32</v>
      </c>
      <c r="C6" s="17"/>
      <c r="D6" s="18" t="s">
        <v>74</v>
      </c>
      <c r="E6" s="17"/>
      <c r="F6" s="18" t="s">
        <v>75</v>
      </c>
      <c r="G6" s="17"/>
    </row>
    <row r="7" spans="1:7" ht="19.5" customHeight="1">
      <c r="A7" s="76"/>
      <c r="B7" s="67" t="s">
        <v>21</v>
      </c>
      <c r="C7" s="67" t="s">
        <v>22</v>
      </c>
      <c r="D7" s="67" t="s">
        <v>21</v>
      </c>
      <c r="E7" s="67" t="s">
        <v>22</v>
      </c>
      <c r="F7" s="67" t="s">
        <v>21</v>
      </c>
      <c r="G7" s="67" t="s">
        <v>22</v>
      </c>
    </row>
    <row r="8" spans="1:7" ht="16.5" customHeight="1">
      <c r="A8" s="24" t="s">
        <v>118</v>
      </c>
      <c r="B8" s="25">
        <v>200</v>
      </c>
      <c r="C8" s="85">
        <v>152.84677111196027</v>
      </c>
      <c r="D8" s="25">
        <v>115</v>
      </c>
      <c r="E8" s="85">
        <v>171.39365396366455</v>
      </c>
      <c r="F8" s="25">
        <v>85</v>
      </c>
      <c r="G8" s="85">
        <v>133.33333333333334</v>
      </c>
    </row>
    <row r="9" spans="1:7" ht="27" customHeight="1">
      <c r="A9" s="97" t="s">
        <v>119</v>
      </c>
      <c r="B9" s="25">
        <v>225</v>
      </c>
      <c r="C9" s="85">
        <v>171.95261750095528</v>
      </c>
      <c r="D9" s="25">
        <v>122</v>
      </c>
      <c r="E9" s="85">
        <v>181.82631116145282</v>
      </c>
      <c r="F9" s="25">
        <v>103</v>
      </c>
      <c r="G9" s="85">
        <v>161.5686274509804</v>
      </c>
    </row>
    <row r="10" spans="1:7" ht="16.5" customHeight="1">
      <c r="A10" s="24" t="s">
        <v>117</v>
      </c>
      <c r="B10" s="25">
        <v>49</v>
      </c>
      <c r="C10" s="85">
        <v>37.447458922430265</v>
      </c>
      <c r="D10" s="25">
        <v>30</v>
      </c>
      <c r="E10" s="85">
        <v>44.71138799052119</v>
      </c>
      <c r="F10" s="25">
        <v>19</v>
      </c>
      <c r="G10" s="85">
        <v>29.80392156862745</v>
      </c>
    </row>
    <row r="11" spans="1:7" ht="16.5" customHeight="1">
      <c r="A11" s="24" t="s">
        <v>120</v>
      </c>
      <c r="B11" s="25">
        <v>46</v>
      </c>
      <c r="C11" s="85">
        <v>35.15475735575086</v>
      </c>
      <c r="D11" s="25">
        <v>24</v>
      </c>
      <c r="E11" s="85">
        <v>35.76911039241695</v>
      </c>
      <c r="F11" s="25">
        <v>22</v>
      </c>
      <c r="G11" s="85">
        <v>34.509803921568626</v>
      </c>
    </row>
    <row r="12" spans="1:7" ht="16.5" customHeight="1">
      <c r="A12" s="24" t="s">
        <v>121</v>
      </c>
      <c r="B12" s="25">
        <v>53</v>
      </c>
      <c r="C12" s="85">
        <v>40.50439434466947</v>
      </c>
      <c r="D12" s="25">
        <v>31</v>
      </c>
      <c r="E12" s="85">
        <v>46.20176759020523</v>
      </c>
      <c r="F12" s="25">
        <v>22</v>
      </c>
      <c r="G12" s="85">
        <v>34.509803921568626</v>
      </c>
    </row>
    <row r="13" spans="1:7" ht="16.5" customHeight="1">
      <c r="A13" s="24" t="s">
        <v>123</v>
      </c>
      <c r="B13" s="25">
        <v>64</v>
      </c>
      <c r="C13" s="85">
        <v>48.91096675582728</v>
      </c>
      <c r="D13" s="25">
        <v>41</v>
      </c>
      <c r="E13" s="85">
        <v>61.10556358704562</v>
      </c>
      <c r="F13" s="25">
        <v>23</v>
      </c>
      <c r="G13" s="85">
        <v>36.07843137254902</v>
      </c>
    </row>
    <row r="14" spans="1:7" ht="16.5" customHeight="1">
      <c r="A14" s="24" t="s">
        <v>125</v>
      </c>
      <c r="B14" s="25">
        <v>7</v>
      </c>
      <c r="C14" s="85">
        <v>5.3496369889186095</v>
      </c>
      <c r="D14" s="25">
        <v>3</v>
      </c>
      <c r="E14" s="85">
        <v>4.4711387990521185</v>
      </c>
      <c r="F14" s="25">
        <v>4</v>
      </c>
      <c r="G14" s="85">
        <v>6.2745098039215685</v>
      </c>
    </row>
    <row r="15" spans="1:7" ht="16.5" customHeight="1">
      <c r="A15" s="24" t="s">
        <v>31</v>
      </c>
      <c r="B15" s="2">
        <f>1+10+5+4+10+90+27+27+34+28+90+142</f>
        <v>468</v>
      </c>
      <c r="C15" s="30">
        <v>208.63584256782573</v>
      </c>
      <c r="D15" s="25">
        <f>1+5+1+1+7+49+13+16+24+16+55+85</f>
        <v>273</v>
      </c>
      <c r="E15" s="30">
        <v>406.87363071374284</v>
      </c>
      <c r="F15" s="25">
        <f>0+5+4+3+3+41+14+11+10+12+35+57</f>
        <v>195</v>
      </c>
      <c r="G15" s="30">
        <v>305.88235294117646</v>
      </c>
    </row>
    <row r="16" spans="1:7" ht="27" customHeight="1">
      <c r="A16" s="20" t="s">
        <v>32</v>
      </c>
      <c r="B16" s="21">
        <v>1112</v>
      </c>
      <c r="C16" s="41">
        <v>849.828047382499</v>
      </c>
      <c r="D16" s="21">
        <v>639</v>
      </c>
      <c r="E16" s="30">
        <v>952.3525641981013</v>
      </c>
      <c r="F16" s="21">
        <v>473</v>
      </c>
      <c r="G16" s="41">
        <v>741.9607843137255</v>
      </c>
    </row>
    <row r="17" spans="1:7" ht="40.5" customHeight="1">
      <c r="A17" s="162" t="s">
        <v>93</v>
      </c>
      <c r="B17" s="164"/>
      <c r="C17" s="164"/>
      <c r="D17" s="164"/>
      <c r="E17" s="164"/>
      <c r="F17" s="164"/>
      <c r="G17" s="164"/>
    </row>
    <row r="18" spans="1:7" ht="43.5" customHeight="1">
      <c r="A18" s="162" t="s">
        <v>91</v>
      </c>
      <c r="B18" s="164"/>
      <c r="C18" s="164"/>
      <c r="D18" s="164"/>
      <c r="E18" s="164"/>
      <c r="F18" s="164"/>
      <c r="G18" s="164"/>
    </row>
    <row r="19" spans="1:7" ht="16.5" customHeight="1">
      <c r="A19" s="162" t="s">
        <v>160</v>
      </c>
      <c r="B19" s="164"/>
      <c r="C19" s="164"/>
      <c r="D19" s="164"/>
      <c r="E19" s="164"/>
      <c r="F19" s="164"/>
      <c r="G19" s="164"/>
    </row>
    <row r="20" ht="12.75">
      <c r="A20" s="1" t="s">
        <v>79</v>
      </c>
    </row>
  </sheetData>
  <mergeCells count="4">
    <mergeCell ref="A3:G3"/>
    <mergeCell ref="A17:G17"/>
    <mergeCell ref="A18:G18"/>
    <mergeCell ref="A19:G19"/>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9.00390625" defaultRowHeight="12.75"/>
  <cols>
    <col min="1" max="1" width="8.75390625" style="1" customWidth="1"/>
    <col min="2" max="2" width="9.00390625" style="1" customWidth="1"/>
    <col min="3" max="3" width="8.00390625" style="1" customWidth="1"/>
    <col min="4" max="4" width="6.50390625" style="1" customWidth="1"/>
    <col min="5" max="5" width="9.00390625" style="1" customWidth="1"/>
    <col min="6" max="6" width="7.875" style="1" customWidth="1"/>
    <col min="7" max="7" width="6.50390625" style="1" customWidth="1"/>
    <col min="8" max="8" width="7.875" style="1" customWidth="1"/>
    <col min="9" max="9" width="7.50390625" style="1" customWidth="1"/>
    <col min="10" max="10" width="6.50390625" style="1" customWidth="1"/>
    <col min="11" max="11" width="7.50390625" style="1" customWidth="1"/>
    <col min="12" max="12" width="7.875" style="1" customWidth="1"/>
    <col min="13" max="13" width="6.50390625" style="1" customWidth="1"/>
    <col min="14" max="16384" width="9.00390625" style="1" customWidth="1"/>
  </cols>
  <sheetData>
    <row r="2" spans="1:13" ht="12.75">
      <c r="A2" s="13" t="s">
        <v>35</v>
      </c>
      <c r="B2" s="14"/>
      <c r="C2" s="14"/>
      <c r="D2" s="14"/>
      <c r="E2" s="14"/>
      <c r="F2" s="14"/>
      <c r="G2" s="14"/>
      <c r="H2" s="14"/>
      <c r="I2" s="14"/>
      <c r="J2" s="14"/>
      <c r="K2" s="14"/>
      <c r="L2" s="14"/>
      <c r="M2" s="14"/>
    </row>
    <row r="3" spans="1:13" s="23" customFormat="1" ht="18" customHeight="1">
      <c r="A3" s="88" t="s">
        <v>138</v>
      </c>
      <c r="B3" s="89"/>
      <c r="C3" s="89"/>
      <c r="D3" s="89"/>
      <c r="E3" s="89"/>
      <c r="F3" s="89"/>
      <c r="G3" s="89"/>
      <c r="H3" s="89"/>
      <c r="I3" s="89"/>
      <c r="J3" s="89"/>
      <c r="K3" s="89"/>
      <c r="L3" s="89"/>
      <c r="M3" s="89"/>
    </row>
    <row r="4" spans="1:13" ht="12.75">
      <c r="A4" s="13" t="s">
        <v>159</v>
      </c>
      <c r="B4" s="14"/>
      <c r="C4" s="14"/>
      <c r="D4" s="14"/>
      <c r="E4" s="14"/>
      <c r="F4" s="14"/>
      <c r="G4" s="14"/>
      <c r="H4" s="14"/>
      <c r="I4" s="14"/>
      <c r="J4" s="14"/>
      <c r="K4" s="14"/>
      <c r="L4" s="14"/>
      <c r="M4" s="14"/>
    </row>
    <row r="5" spans="1:13" ht="18.75" customHeight="1">
      <c r="A5" s="176" t="s">
        <v>103</v>
      </c>
      <c r="B5" s="15" t="s">
        <v>23</v>
      </c>
      <c r="C5" s="16"/>
      <c r="D5" s="17"/>
      <c r="E5" s="18" t="s">
        <v>24</v>
      </c>
      <c r="F5" s="16"/>
      <c r="G5" s="17"/>
      <c r="H5" s="18" t="s">
        <v>25</v>
      </c>
      <c r="I5" s="16"/>
      <c r="J5" s="17"/>
      <c r="K5" s="18" t="s">
        <v>36</v>
      </c>
      <c r="L5" s="16"/>
      <c r="M5" s="17"/>
    </row>
    <row r="6" spans="1:13" ht="45.75" customHeight="1">
      <c r="A6" s="179"/>
      <c r="B6" s="83" t="s">
        <v>107</v>
      </c>
      <c r="C6" s="83" t="s">
        <v>108</v>
      </c>
      <c r="D6" s="83" t="s">
        <v>109</v>
      </c>
      <c r="E6" s="83" t="s">
        <v>107</v>
      </c>
      <c r="F6" s="83" t="s">
        <v>108</v>
      </c>
      <c r="G6" s="83" t="s">
        <v>109</v>
      </c>
      <c r="H6" s="83" t="s">
        <v>107</v>
      </c>
      <c r="I6" s="83" t="s">
        <v>108</v>
      </c>
      <c r="J6" s="83" t="s">
        <v>109</v>
      </c>
      <c r="K6" s="83" t="s">
        <v>107</v>
      </c>
      <c r="L6" s="83" t="s">
        <v>108</v>
      </c>
      <c r="M6" s="83" t="s">
        <v>109</v>
      </c>
    </row>
    <row r="7" spans="1:13" s="23" customFormat="1" ht="25.5" customHeight="1">
      <c r="A7" s="39" t="s">
        <v>37</v>
      </c>
      <c r="B7" s="29">
        <v>130850</v>
      </c>
      <c r="C7" s="29">
        <v>1112</v>
      </c>
      <c r="D7" s="84">
        <v>8.49828047382499</v>
      </c>
      <c r="E7" s="29">
        <v>102146</v>
      </c>
      <c r="F7" s="29">
        <v>680</v>
      </c>
      <c r="G7" s="84">
        <v>6.657137822332739</v>
      </c>
      <c r="H7" s="29">
        <v>22380</v>
      </c>
      <c r="I7" s="29">
        <v>391</v>
      </c>
      <c r="J7" s="84">
        <v>17.470956210902592</v>
      </c>
      <c r="K7" s="90">
        <f>634+4635+239</f>
        <v>5508</v>
      </c>
      <c r="L7" s="29">
        <v>37</v>
      </c>
      <c r="M7" s="30">
        <v>6.7175018155410315</v>
      </c>
    </row>
    <row r="8" spans="1:13" s="23" customFormat="1" ht="18" customHeight="1">
      <c r="A8" s="91" t="s">
        <v>38</v>
      </c>
      <c r="B8" s="25">
        <v>176</v>
      </c>
      <c r="C8" s="92">
        <v>8</v>
      </c>
      <c r="D8" s="85">
        <v>45.45454545454545</v>
      </c>
      <c r="E8" s="25">
        <v>61</v>
      </c>
      <c r="F8" s="92">
        <v>3</v>
      </c>
      <c r="G8" s="93" t="s">
        <v>27</v>
      </c>
      <c r="H8" s="25">
        <v>112</v>
      </c>
      <c r="I8" s="92">
        <v>5</v>
      </c>
      <c r="J8" s="93" t="s">
        <v>27</v>
      </c>
      <c r="K8" s="92">
        <v>3</v>
      </c>
      <c r="L8" s="86" t="s">
        <v>139</v>
      </c>
      <c r="M8" s="86" t="s">
        <v>139</v>
      </c>
    </row>
    <row r="9" spans="1:13" s="23" customFormat="1" ht="18" customHeight="1">
      <c r="A9" s="91" t="s">
        <v>39</v>
      </c>
      <c r="B9" s="25">
        <v>12202</v>
      </c>
      <c r="C9" s="25">
        <v>148</v>
      </c>
      <c r="D9" s="85">
        <v>12.12915915423701</v>
      </c>
      <c r="E9" s="25">
        <v>7955</v>
      </c>
      <c r="F9" s="25">
        <v>89</v>
      </c>
      <c r="G9" s="85">
        <v>11.187932118164676</v>
      </c>
      <c r="H9" s="25">
        <v>3909</v>
      </c>
      <c r="I9" s="25">
        <v>56</v>
      </c>
      <c r="J9" s="85">
        <v>14.325914556152469</v>
      </c>
      <c r="K9" s="25">
        <v>285</v>
      </c>
      <c r="L9" s="25">
        <v>2</v>
      </c>
      <c r="M9" s="93" t="s">
        <v>27</v>
      </c>
    </row>
    <row r="10" spans="1:13" s="23" customFormat="1" ht="18" customHeight="1">
      <c r="A10" s="91" t="s">
        <v>40</v>
      </c>
      <c r="B10" s="25">
        <v>31859</v>
      </c>
      <c r="C10" s="25">
        <v>291</v>
      </c>
      <c r="D10" s="85">
        <v>9.1339966728397</v>
      </c>
      <c r="E10" s="25">
        <v>23758</v>
      </c>
      <c r="F10" s="25">
        <v>166</v>
      </c>
      <c r="G10" s="85">
        <v>6.987120127956899</v>
      </c>
      <c r="H10" s="25">
        <v>7025</v>
      </c>
      <c r="I10" s="25">
        <v>114</v>
      </c>
      <c r="J10" s="85">
        <v>16.227758007117437</v>
      </c>
      <c r="K10" s="25">
        <v>914</v>
      </c>
      <c r="L10" s="25">
        <v>10</v>
      </c>
      <c r="M10" s="26">
        <v>10.940919037199125</v>
      </c>
    </row>
    <row r="11" spans="1:13" s="23" customFormat="1" ht="18" customHeight="1">
      <c r="A11" s="91" t="s">
        <v>41</v>
      </c>
      <c r="B11" s="25">
        <v>36648</v>
      </c>
      <c r="C11" s="25">
        <v>274</v>
      </c>
      <c r="D11" s="85">
        <v>7.476533507967693</v>
      </c>
      <c r="E11" s="25">
        <v>29282</v>
      </c>
      <c r="F11" s="25">
        <v>169</v>
      </c>
      <c r="G11" s="85">
        <v>5.7714636978348475</v>
      </c>
      <c r="H11" s="25">
        <v>5365</v>
      </c>
      <c r="I11" s="25">
        <v>90</v>
      </c>
      <c r="J11" s="85">
        <v>16.775396085740912</v>
      </c>
      <c r="K11" s="25">
        <v>1795</v>
      </c>
      <c r="L11" s="25">
        <v>15</v>
      </c>
      <c r="M11" s="26">
        <v>8.356545961002785</v>
      </c>
    </row>
    <row r="12" spans="1:13" s="23" customFormat="1" ht="18" customHeight="1">
      <c r="A12" s="91" t="s">
        <v>42</v>
      </c>
      <c r="B12" s="25">
        <f>32655+14322</f>
        <v>46977</v>
      </c>
      <c r="C12" s="25">
        <f>234+122</f>
        <v>356</v>
      </c>
      <c r="D12" s="85">
        <v>7.578176554484109</v>
      </c>
      <c r="E12" s="25">
        <f>26814+11811</f>
        <v>38625</v>
      </c>
      <c r="F12" s="25">
        <f>139+87</f>
        <v>226</v>
      </c>
      <c r="G12" s="85">
        <v>5.851132686084142</v>
      </c>
      <c r="H12" s="25">
        <f>3846+1754</f>
        <v>5600</v>
      </c>
      <c r="I12" s="25">
        <f>85+33</f>
        <v>118</v>
      </c>
      <c r="J12" s="85">
        <v>21.07142857142857</v>
      </c>
      <c r="K12" s="25">
        <f>1758+635</f>
        <v>2393</v>
      </c>
      <c r="L12" s="25">
        <f>9+1</f>
        <v>10</v>
      </c>
      <c r="M12" s="26">
        <v>4.178854993731718</v>
      </c>
    </row>
    <row r="13" spans="1:13" s="23" customFormat="1" ht="18" customHeight="1">
      <c r="A13" s="54" t="s">
        <v>43</v>
      </c>
      <c r="B13" s="28">
        <v>2977</v>
      </c>
      <c r="C13" s="29">
        <v>34</v>
      </c>
      <c r="D13" s="30">
        <v>11.420893516963387</v>
      </c>
      <c r="E13" s="28">
        <v>2460</v>
      </c>
      <c r="F13" s="29">
        <v>26</v>
      </c>
      <c r="G13" s="30">
        <v>10.56910569105691</v>
      </c>
      <c r="H13" s="28">
        <v>367</v>
      </c>
      <c r="I13" s="29">
        <v>8</v>
      </c>
      <c r="J13" s="30">
        <v>21.798365122615802</v>
      </c>
      <c r="K13" s="49">
        <v>118</v>
      </c>
      <c r="L13" s="87" t="s">
        <v>139</v>
      </c>
      <c r="M13" s="87" t="s">
        <v>139</v>
      </c>
    </row>
    <row r="14" spans="1:13" ht="41.25" customHeight="1">
      <c r="A14" s="162" t="s">
        <v>94</v>
      </c>
      <c r="B14" s="164"/>
      <c r="C14" s="164"/>
      <c r="D14" s="164"/>
      <c r="E14" s="164"/>
      <c r="F14" s="164"/>
      <c r="G14" s="164"/>
      <c r="H14" s="164"/>
      <c r="I14" s="164"/>
      <c r="J14" s="164"/>
      <c r="K14" s="164"/>
      <c r="L14" s="164"/>
      <c r="M14" s="164"/>
    </row>
    <row r="15" spans="1:13" ht="29.25" customHeight="1">
      <c r="A15" s="162" t="s">
        <v>95</v>
      </c>
      <c r="B15" s="164"/>
      <c r="C15" s="164"/>
      <c r="D15" s="164"/>
      <c r="E15" s="164"/>
      <c r="F15" s="164"/>
      <c r="G15" s="164"/>
      <c r="H15" s="164"/>
      <c r="I15" s="164"/>
      <c r="J15" s="164"/>
      <c r="K15" s="164"/>
      <c r="L15" s="164"/>
      <c r="M15" s="164"/>
    </row>
    <row r="16" spans="1:13" ht="12.75">
      <c r="A16" s="162" t="s">
        <v>160</v>
      </c>
      <c r="B16" s="164"/>
      <c r="C16" s="164"/>
      <c r="D16" s="164"/>
      <c r="E16" s="164"/>
      <c r="F16" s="164"/>
      <c r="G16" s="164"/>
      <c r="H16" s="164"/>
      <c r="I16" s="164"/>
      <c r="J16" s="164"/>
      <c r="K16" s="164"/>
      <c r="L16" s="164"/>
      <c r="M16" s="164"/>
    </row>
  </sheetData>
  <mergeCells count="4">
    <mergeCell ref="A5:A6"/>
    <mergeCell ref="A14:M14"/>
    <mergeCell ref="A15:M15"/>
    <mergeCell ref="A16:M1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00390625" defaultRowHeight="12.75"/>
  <cols>
    <col min="1" max="1" width="13.125" style="1" customWidth="1"/>
    <col min="2" max="2" width="9.25390625" style="1" customWidth="1"/>
    <col min="3" max="3" width="7.375" style="1" customWidth="1"/>
    <col min="4" max="4" width="6.75390625" style="1" customWidth="1"/>
    <col min="5" max="5" width="9.00390625" style="1" customWidth="1"/>
    <col min="6" max="6" width="7.375" style="1" customWidth="1"/>
    <col min="7" max="7" width="6.75390625" style="1" customWidth="1"/>
    <col min="8" max="8" width="7.75390625" style="1" customWidth="1"/>
    <col min="9" max="9" width="7.25390625" style="1" customWidth="1"/>
    <col min="10" max="11" width="6.75390625" style="1" customWidth="1"/>
    <col min="12" max="12" width="7.50390625" style="1" customWidth="1"/>
    <col min="13" max="13" width="6.75390625" style="1" customWidth="1"/>
    <col min="14" max="16384" width="9.00390625" style="1" customWidth="1"/>
  </cols>
  <sheetData>
    <row r="2" spans="1:13" ht="12.75">
      <c r="A2" s="13" t="s">
        <v>44</v>
      </c>
      <c r="B2" s="14"/>
      <c r="C2" s="14"/>
      <c r="D2" s="14"/>
      <c r="E2" s="14"/>
      <c r="F2" s="14"/>
      <c r="G2" s="14"/>
      <c r="H2" s="14"/>
      <c r="I2" s="14"/>
      <c r="J2" s="14"/>
      <c r="K2" s="14"/>
      <c r="L2" s="14"/>
      <c r="M2" s="14"/>
    </row>
    <row r="3" spans="1:13" ht="12.75">
      <c r="A3" s="64" t="s">
        <v>45</v>
      </c>
      <c r="B3" s="14"/>
      <c r="C3" s="14"/>
      <c r="D3" s="14"/>
      <c r="E3" s="14"/>
      <c r="F3" s="14"/>
      <c r="G3" s="14"/>
      <c r="H3" s="14"/>
      <c r="I3" s="14"/>
      <c r="J3" s="14"/>
      <c r="K3" s="14"/>
      <c r="L3" s="14"/>
      <c r="M3" s="14"/>
    </row>
    <row r="4" spans="1:13" ht="12.75">
      <c r="A4" s="13" t="s">
        <v>162</v>
      </c>
      <c r="B4" s="14"/>
      <c r="C4" s="14"/>
      <c r="D4" s="14"/>
      <c r="E4" s="14"/>
      <c r="F4" s="14"/>
      <c r="G4" s="14"/>
      <c r="H4" s="14"/>
      <c r="I4" s="14"/>
      <c r="J4" s="14"/>
      <c r="K4" s="14"/>
      <c r="L4" s="14"/>
      <c r="M4" s="14"/>
    </row>
    <row r="5" spans="1:13" ht="18" customHeight="1">
      <c r="A5" s="81"/>
      <c r="B5" s="15" t="s">
        <v>23</v>
      </c>
      <c r="C5" s="16"/>
      <c r="D5" s="17"/>
      <c r="E5" s="18" t="s">
        <v>24</v>
      </c>
      <c r="F5" s="16"/>
      <c r="G5" s="17"/>
      <c r="H5" s="18" t="s">
        <v>25</v>
      </c>
      <c r="I5" s="16"/>
      <c r="J5" s="17"/>
      <c r="K5" s="18" t="s">
        <v>36</v>
      </c>
      <c r="L5" s="16"/>
      <c r="M5" s="17"/>
    </row>
    <row r="6" spans="1:13" ht="57" customHeight="1">
      <c r="A6" s="82" t="s">
        <v>142</v>
      </c>
      <c r="B6" s="83" t="s">
        <v>107</v>
      </c>
      <c r="C6" s="83" t="s">
        <v>108</v>
      </c>
      <c r="D6" s="83" t="s">
        <v>109</v>
      </c>
      <c r="E6" s="83" t="s">
        <v>107</v>
      </c>
      <c r="F6" s="83" t="s">
        <v>108</v>
      </c>
      <c r="G6" s="83" t="s">
        <v>109</v>
      </c>
      <c r="H6" s="83" t="s">
        <v>107</v>
      </c>
      <c r="I6" s="83" t="s">
        <v>108</v>
      </c>
      <c r="J6" s="83" t="s">
        <v>109</v>
      </c>
      <c r="K6" s="83" t="s">
        <v>107</v>
      </c>
      <c r="L6" s="83" t="s">
        <v>108</v>
      </c>
      <c r="M6" s="83" t="s">
        <v>109</v>
      </c>
    </row>
    <row r="7" spans="1:13" s="23" customFormat="1" ht="24" customHeight="1">
      <c r="A7" s="54" t="s">
        <v>46</v>
      </c>
      <c r="B7" s="29">
        <v>130850</v>
      </c>
      <c r="C7" s="29">
        <v>1112</v>
      </c>
      <c r="D7" s="84">
        <v>8.49828047382499</v>
      </c>
      <c r="E7" s="29">
        <v>102146</v>
      </c>
      <c r="F7" s="29">
        <v>680</v>
      </c>
      <c r="G7" s="84">
        <v>6.657137822332739</v>
      </c>
      <c r="H7" s="29">
        <v>22380</v>
      </c>
      <c r="I7" s="29">
        <v>391</v>
      </c>
      <c r="J7" s="84">
        <v>17.470956210902592</v>
      </c>
      <c r="K7" s="29">
        <f>634+4635+239</f>
        <v>5508</v>
      </c>
      <c r="L7" s="29">
        <f>10+25+2</f>
        <v>37</v>
      </c>
      <c r="M7" s="30">
        <v>6.7175018155410315</v>
      </c>
    </row>
    <row r="8" spans="1:13" ht="18" customHeight="1">
      <c r="A8" s="24" t="s">
        <v>110</v>
      </c>
      <c r="B8" s="25">
        <v>102642</v>
      </c>
      <c r="C8" s="25">
        <v>701</v>
      </c>
      <c r="D8" s="85">
        <v>6.829562946941797</v>
      </c>
      <c r="E8" s="25">
        <v>83680</v>
      </c>
      <c r="F8" s="25">
        <v>471</v>
      </c>
      <c r="G8" s="85">
        <v>5.628585086042065</v>
      </c>
      <c r="H8" s="25">
        <v>14259</v>
      </c>
      <c r="I8" s="25">
        <v>202</v>
      </c>
      <c r="J8" s="85">
        <v>14.166491338803564</v>
      </c>
      <c r="K8" s="25">
        <f>466+3645+153</f>
        <v>4264</v>
      </c>
      <c r="L8" s="25">
        <f>4+18+2</f>
        <v>24</v>
      </c>
      <c r="M8" s="26">
        <v>5.628517823639775</v>
      </c>
    </row>
    <row r="9" spans="1:13" ht="18" customHeight="1">
      <c r="A9" s="24" t="s">
        <v>111</v>
      </c>
      <c r="B9" s="25">
        <v>18059</v>
      </c>
      <c r="C9" s="25">
        <v>201</v>
      </c>
      <c r="D9" s="85">
        <v>11.130184395592225</v>
      </c>
      <c r="E9" s="25">
        <v>12347</v>
      </c>
      <c r="F9" s="25">
        <v>110</v>
      </c>
      <c r="G9" s="85">
        <v>8.909046731999677</v>
      </c>
      <c r="H9" s="25">
        <v>4842</v>
      </c>
      <c r="I9" s="25">
        <v>86</v>
      </c>
      <c r="J9" s="85">
        <v>17.76125567947129</v>
      </c>
      <c r="K9" s="25">
        <f>121+574+49</f>
        <v>744</v>
      </c>
      <c r="L9" s="25">
        <f>2+3+0</f>
        <v>5</v>
      </c>
      <c r="M9" s="86" t="s">
        <v>27</v>
      </c>
    </row>
    <row r="10" spans="1:13" ht="18" customHeight="1">
      <c r="A10" s="27" t="s">
        <v>112</v>
      </c>
      <c r="B10" s="29">
        <v>9732</v>
      </c>
      <c r="C10" s="29">
        <v>198</v>
      </c>
      <c r="D10" s="30">
        <v>20.34525277435265</v>
      </c>
      <c r="E10" s="29">
        <v>5790</v>
      </c>
      <c r="F10" s="29">
        <v>92</v>
      </c>
      <c r="G10" s="30">
        <v>15.889464594127805</v>
      </c>
      <c r="H10" s="29">
        <v>3213</v>
      </c>
      <c r="I10" s="29">
        <v>99</v>
      </c>
      <c r="J10" s="30">
        <v>30.81232492997199</v>
      </c>
      <c r="K10" s="29">
        <f>46+403+37</f>
        <v>486</v>
      </c>
      <c r="L10" s="29">
        <f>3+4+0</f>
        <v>7</v>
      </c>
      <c r="M10" s="30">
        <v>14.40329218106996</v>
      </c>
    </row>
    <row r="11" spans="1:13" s="3" customFormat="1" ht="70.5" customHeight="1">
      <c r="A11" s="162" t="s">
        <v>96</v>
      </c>
      <c r="B11" s="162"/>
      <c r="C11" s="162"/>
      <c r="D11" s="162"/>
      <c r="E11" s="162"/>
      <c r="F11" s="162"/>
      <c r="G11" s="162"/>
      <c r="H11" s="162"/>
      <c r="I11" s="162"/>
      <c r="J11" s="162"/>
      <c r="K11" s="162"/>
      <c r="L11" s="162"/>
      <c r="M11" s="162"/>
    </row>
    <row r="12" spans="1:13" ht="26.25" customHeight="1">
      <c r="A12" s="162" t="s">
        <v>95</v>
      </c>
      <c r="B12" s="164"/>
      <c r="C12" s="164"/>
      <c r="D12" s="164"/>
      <c r="E12" s="164"/>
      <c r="F12" s="164"/>
      <c r="G12" s="164"/>
      <c r="H12" s="164"/>
      <c r="I12" s="164"/>
      <c r="J12" s="164"/>
      <c r="K12" s="164"/>
      <c r="L12" s="164"/>
      <c r="M12" s="164"/>
    </row>
    <row r="13" spans="1:13" ht="12.75">
      <c r="A13" s="161" t="s">
        <v>160</v>
      </c>
      <c r="B13" s="163"/>
      <c r="C13" s="163"/>
      <c r="D13" s="163"/>
      <c r="E13" s="163"/>
      <c r="F13" s="163"/>
      <c r="G13" s="163"/>
      <c r="H13" s="163"/>
      <c r="I13" s="163"/>
      <c r="J13" s="163"/>
      <c r="K13" s="163"/>
      <c r="L13" s="163"/>
      <c r="M13" s="163"/>
    </row>
  </sheetData>
  <mergeCells count="3">
    <mergeCell ref="A11:M11"/>
    <mergeCell ref="A12:M12"/>
    <mergeCell ref="A13:M13"/>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2003-08-15T13:13:38Z</cp:lastPrinted>
  <dcterms:created xsi:type="dcterms:W3CDTF">2000-08-07T20:23:51Z</dcterms:created>
  <dcterms:modified xsi:type="dcterms:W3CDTF">2004-11-02T21:08:52Z</dcterms:modified>
  <cp:category/>
  <cp:version/>
  <cp:contentType/>
  <cp:contentStatus/>
</cp:coreProperties>
</file>