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9690" windowHeight="6645" activeTab="0"/>
  </bookViews>
  <sheets>
    <sheet name="List of Tables" sheetId="1" r:id="rId1"/>
    <sheet name="Overview" sheetId="2" r:id="rId2"/>
    <sheet name="TAB101" sheetId="3" r:id="rId3"/>
    <sheet name="TAB102" sheetId="4" r:id="rId4"/>
    <sheet name="TAB103" sheetId="5" r:id="rId5"/>
    <sheet name="TAB104" sheetId="6" r:id="rId6"/>
    <sheet name="TAB105" sheetId="7" r:id="rId7"/>
    <sheet name="TAB106" sheetId="8" r:id="rId8"/>
    <sheet name="TAB107" sheetId="9" r:id="rId9"/>
    <sheet name="TAB108" sheetId="10" r:id="rId10"/>
    <sheet name="TAB109" sheetId="11" r:id="rId11"/>
    <sheet name="TAB110" sheetId="12" r:id="rId12"/>
    <sheet name="TAB112" sheetId="13" r:id="rId13"/>
    <sheet name="TAB112 A" sheetId="14" r:id="rId14"/>
    <sheet name="TAB112 B" sheetId="15" r:id="rId15"/>
    <sheet name="TAB112 C" sheetId="16" r:id="rId16"/>
    <sheet name="TAB113" sheetId="17" r:id="rId17"/>
    <sheet name="TAB113 A" sheetId="18" state="hidden" r:id="rId18"/>
    <sheet name="TAB114" sheetId="19" state="hidden" r:id="rId19"/>
    <sheet name="TAB115" sheetId="20" r:id="rId20"/>
    <sheet name="TAB115 A" sheetId="21" r:id="rId21"/>
    <sheet name="TAB115 B" sheetId="22" r:id="rId22"/>
    <sheet name="TAB115 C" sheetId="23" r:id="rId23"/>
    <sheet name="TAB116" sheetId="24" r:id="rId24"/>
    <sheet name="TAB116 A" sheetId="25" r:id="rId25"/>
    <sheet name="TAB117" sheetId="26" r:id="rId26"/>
    <sheet name="TAB118" sheetId="27" r:id="rId27"/>
  </sheets>
  <definedNames>
    <definedName name="_xlnm.Print_Area" localSheetId="0">'List of Tables'!$A$3:$B$87</definedName>
    <definedName name="_xlnm.Print_Area" localSheetId="1">'Overview'!$A$1:$C$20</definedName>
    <definedName name="_xlnm.Print_Area" localSheetId="2">'TAB101'!$B$2:$F$39</definedName>
    <definedName name="_xlnm.Print_Area" localSheetId="3">'TAB102'!$B$2:$P$19</definedName>
    <definedName name="_xlnm.Print_Area" localSheetId="4">'TAB103'!$B$2:$D$39</definedName>
    <definedName name="_xlnm.Print_Area" localSheetId="5">'TAB104'!$A$2:$D$39</definedName>
    <definedName name="_xlnm.Print_Area" localSheetId="6">'TAB105'!$B$2:$H$16</definedName>
    <definedName name="_xlnm.Print_Area" localSheetId="7">'TAB106'!$B$2:$P$20</definedName>
    <definedName name="_xlnm.Print_Area" localSheetId="8">'TAB107'!$B$2:$J$19</definedName>
    <definedName name="_xlnm.Print_Area" localSheetId="9">'TAB108'!$B$2:$P$15</definedName>
    <definedName name="_xlnm.Print_Area" localSheetId="10">'TAB109'!$B$2:$P$17</definedName>
    <definedName name="_xlnm.Print_Area" localSheetId="11">'TAB110'!$B$2:$P$23</definedName>
    <definedName name="_xlnm.Print_Area" localSheetId="12">'TAB112'!$B$2:$P$24</definedName>
    <definedName name="_xlnm.Print_Area" localSheetId="13">'TAB112 A'!$1:$22</definedName>
    <definedName name="_xlnm.Print_Area" localSheetId="15">'TAB112 C'!$1:$21</definedName>
    <definedName name="_xlnm.Print_Area" localSheetId="16">'TAB113'!$B$2:$P$29</definedName>
    <definedName name="_xlnm.Print_Area" localSheetId="17">'TAB113 A'!$B$2:$P$24</definedName>
    <definedName name="_xlnm.Print_Area" localSheetId="18">'TAB114'!$B$2:$P$23</definedName>
    <definedName name="_xlnm.Print_Area" localSheetId="19">'TAB115'!$B$2:$P$29</definedName>
    <definedName name="_xlnm.Print_Area" localSheetId="20">'TAB115 A'!$B$2:$P$30</definedName>
    <definedName name="_xlnm.Print_Area" localSheetId="21">'TAB115 B'!$B$2:$P$31</definedName>
    <definedName name="_xlnm.Print_Area" localSheetId="22">'TAB115 C'!$B$2:$P$28</definedName>
    <definedName name="_xlnm.Print_Area" localSheetId="23">'TAB116'!$B$1:$P$21</definedName>
    <definedName name="_xlnm.Print_Area" localSheetId="24">'TAB116 A'!$B$2:$P$21</definedName>
    <definedName name="_xlnm.Print_Area" localSheetId="25">'TAB117'!$A$2:$G$40</definedName>
    <definedName name="_xlnm.Print_Area" localSheetId="26">'TAB118'!$B$2:$F$34</definedName>
    <definedName name="_xlnm.Print_Titles" localSheetId="0">'List of Tables'!$1:$2</definedName>
  </definedNames>
  <calcPr fullCalcOnLoad="1"/>
</workbook>
</file>

<file path=xl/sharedStrings.xml><?xml version="1.0" encoding="utf-8"?>
<sst xmlns="http://schemas.openxmlformats.org/spreadsheetml/2006/main" count="1410" uniqueCount="393">
  <si>
    <t>Note:      Records of other race or with race not stated are included only in the "All Races" column. Asterisk (*) indicates that the data do not meet standards or reliability or precision.</t>
  </si>
  <si>
    <t>by Race and Ancestry of Mother</t>
  </si>
  <si>
    <t>Numbers and Percents of Live Births With Abnormal Conditions</t>
  </si>
  <si>
    <t>Live Births</t>
  </si>
  <si>
    <t>Sets of Twins</t>
  </si>
  <si>
    <t>Sets of Triplets</t>
  </si>
  <si>
    <t>Sets of 4 or More</t>
  </si>
  <si>
    <t>Note:      Asterisk (*) indicates that the data do not meet standards or reliability or precision.</t>
  </si>
  <si>
    <t>Total Resident Live Births</t>
  </si>
  <si>
    <t>Resident Live Births per Day</t>
  </si>
  <si>
    <t>Low Birthweight Live Births</t>
  </si>
  <si>
    <t>Live Births with No Prenatal Care</t>
  </si>
  <si>
    <t>Home Births</t>
  </si>
  <si>
    <t>Live Born Sets of Twins</t>
  </si>
  <si>
    <t>Live Born Sets of Triplets</t>
  </si>
  <si>
    <t>Live Born Multiple Births of Four or More</t>
  </si>
  <si>
    <t>Male Live Births per 100 Female Live Births</t>
  </si>
  <si>
    <t>Total Resident Fetal Deaths</t>
  </si>
  <si>
    <t>Table 1.1</t>
  </si>
  <si>
    <t>Live Births and Crude Birth Rates</t>
  </si>
  <si>
    <t>Michigan and United States Residents</t>
  </si>
  <si>
    <t>United States</t>
  </si>
  <si>
    <t>Michigan</t>
  </si>
  <si>
    <t>Number</t>
  </si>
  <si>
    <t>Rate</t>
  </si>
  <si>
    <t>Year</t>
  </si>
  <si>
    <t>---</t>
  </si>
  <si>
    <t>1900</t>
  </si>
  <si>
    <t>2,618,000</t>
  </si>
  <si>
    <t>1930</t>
  </si>
  <si>
    <t>4,257,850</t>
  </si>
  <si>
    <t>1960</t>
  </si>
  <si>
    <t>3,731,386</t>
  </si>
  <si>
    <t>1970</t>
  </si>
  <si>
    <t>3,612,258</t>
  </si>
  <si>
    <t>1980</t>
  </si>
  <si>
    <t>4,158,212</t>
  </si>
  <si>
    <t>1990</t>
  </si>
  <si>
    <t>4,110,907</t>
  </si>
  <si>
    <t>1991</t>
  </si>
  <si>
    <t>4,065,014</t>
  </si>
  <si>
    <t>1992</t>
  </si>
  <si>
    <t>1993</t>
  </si>
  <si>
    <t>Table 1.2</t>
  </si>
  <si>
    <t>Live Births and Percent Distribution by Age, Race and Ancestry of Mother,</t>
  </si>
  <si>
    <t>Race</t>
  </si>
  <si>
    <t>Ancestry</t>
  </si>
  <si>
    <t>Mother</t>
  </si>
  <si>
    <t>All Races</t>
  </si>
  <si>
    <t>White</t>
  </si>
  <si>
    <t>Black</t>
  </si>
  <si>
    <t>Amer. Indian</t>
  </si>
  <si>
    <t>Asian &amp; P.I.</t>
  </si>
  <si>
    <t>All Other Races</t>
  </si>
  <si>
    <t>Hispanic</t>
  </si>
  <si>
    <t>%</t>
  </si>
  <si>
    <t>All Other</t>
  </si>
  <si>
    <t>Unknown</t>
  </si>
  <si>
    <t>&lt; 15</t>
  </si>
  <si>
    <t>15-19</t>
  </si>
  <si>
    <t>20-24</t>
  </si>
  <si>
    <t>25-29</t>
  </si>
  <si>
    <t>30-34</t>
  </si>
  <si>
    <t>35-39</t>
  </si>
  <si>
    <t>40 +</t>
  </si>
  <si>
    <t>Not Stated</t>
  </si>
  <si>
    <t xml:space="preserve">    Total</t>
  </si>
  <si>
    <t>Median Age at</t>
  </si>
  <si>
    <t>Last Birthday</t>
  </si>
  <si>
    <t xml:space="preserve">    Table 1.6</t>
  </si>
  <si>
    <t xml:space="preserve">Number and Percents of Live Births with Prenatal Care Beginning in </t>
  </si>
  <si>
    <t xml:space="preserve">        the First Trimester by Age of Mother and Race and Selected Ancestry of Mother,</t>
  </si>
  <si>
    <t xml:space="preserve">                                    Michigan Residents, 1993</t>
  </si>
  <si>
    <t>_</t>
  </si>
  <si>
    <t>Race of Mother</t>
  </si>
  <si>
    <t>Age</t>
  </si>
  <si>
    <t>of</t>
  </si>
  <si>
    <t xml:space="preserve">      Total</t>
  </si>
  <si>
    <t xml:space="preserve">      White</t>
  </si>
  <si>
    <t xml:space="preserve">      Black</t>
  </si>
  <si>
    <t>American Indian</t>
  </si>
  <si>
    <t xml:space="preserve">   Asian &amp; P.I.</t>
  </si>
  <si>
    <t xml:space="preserve">      Other</t>
  </si>
  <si>
    <t xml:space="preserve">    Hispanic</t>
  </si>
  <si>
    <t>-</t>
  </si>
  <si>
    <t>Total</t>
  </si>
  <si>
    <t>1.  Percent denominators obtained from Table 1.2.</t>
  </si>
  <si>
    <t>K:\VSPROJ\ANNUAL93\BIRTHS93\TAB102.WK1</t>
  </si>
  <si>
    <t>K:\VSPROJ\ANNUAL93\BIRTHS93\TAB106.WP</t>
  </si>
  <si>
    <t xml:space="preserve">   Table 1.7</t>
  </si>
  <si>
    <t>Numbers and Ratios of Live Births with No Prenatal Care by Age and Race of Mother,</t>
  </si>
  <si>
    <t xml:space="preserve">           Michigan Residents, 1993</t>
  </si>
  <si>
    <t xml:space="preserve">     All Other</t>
  </si>
  <si>
    <t xml:space="preserve">   Not Stated</t>
  </si>
  <si>
    <t>Ratio&amp;1</t>
  </si>
  <si>
    <t>*</t>
  </si>
  <si>
    <t>1.  Ratio denominator obtained from Table 1.2.</t>
  </si>
  <si>
    <t>K:\VSPROJ\ANNUAL93\BIRTHS93\TAB107.WP</t>
  </si>
  <si>
    <t>Table 1.3</t>
  </si>
  <si>
    <t>Fertility Rates</t>
  </si>
  <si>
    <t>Table 1.4</t>
  </si>
  <si>
    <t>Fertility Rates by Race of Mother</t>
  </si>
  <si>
    <t xml:space="preserve">   Fertility Rate</t>
  </si>
  <si>
    <t>Percent</t>
  </si>
  <si>
    <t>Table 1.5</t>
  </si>
  <si>
    <t>Prior Live Birth</t>
  </si>
  <si>
    <t xml:space="preserve">  Total</t>
  </si>
  <si>
    <t xml:space="preserve">  &lt; 1</t>
  </si>
  <si>
    <t xml:space="preserve">  1 - 2</t>
  </si>
  <si>
    <t xml:space="preserve">  2 - 3</t>
  </si>
  <si>
    <t xml:space="preserve">  3 - 5</t>
  </si>
  <si>
    <t xml:space="preserve">  5 +</t>
  </si>
  <si>
    <t>Table 1.6</t>
  </si>
  <si>
    <t>Beginning in the First Trimester by Age, Race and Ancestry of Mother</t>
  </si>
  <si>
    <t>Asian  &amp; P.I.</t>
  </si>
  <si>
    <t>&lt;15</t>
  </si>
  <si>
    <t>40+</t>
  </si>
  <si>
    <t>Table 1.7</t>
  </si>
  <si>
    <t>Live Births and Birth Ratios with No Prenatal Care by Age and Race of Mother</t>
  </si>
  <si>
    <t>Ratio</t>
  </si>
  <si>
    <t>Prenatal Care</t>
  </si>
  <si>
    <t>Adequate</t>
  </si>
  <si>
    <t>Intermediate</t>
  </si>
  <si>
    <t>Inadequate</t>
  </si>
  <si>
    <t>Table 1.10</t>
  </si>
  <si>
    <t xml:space="preserve">          Low Weight&amp;1 Live Births and Low Birth Weight Percentages&amp;3</t>
  </si>
  <si>
    <t xml:space="preserve">        by Level of Prenatal Care, Race and Selected Ancestry of Mother</t>
  </si>
  <si>
    <t>Level Of</t>
  </si>
  <si>
    <t>(Kessner Index)&amp;2</t>
  </si>
  <si>
    <t xml:space="preserve"> American Indian</t>
  </si>
  <si>
    <t xml:space="preserve"> Asian &amp; P.I.</t>
  </si>
  <si>
    <t xml:space="preserve">    Adequate</t>
  </si>
  <si>
    <t xml:space="preserve">  Intermediate</t>
  </si>
  <si>
    <t xml:space="preserve">   Inadequate</t>
  </si>
  <si>
    <t xml:space="preserve">    Unknown</t>
  </si>
  <si>
    <t>1.  Less than 2,500 grams.</t>
  </si>
  <si>
    <t xml:space="preserve">2.  The Kessner Index is a classification of prenatal care based on the month </t>
  </si>
  <si>
    <t xml:space="preserve">    of pregnancy in which prenatal care began, the number of prenatal visits</t>
  </si>
  <si>
    <t xml:space="preserve">    and the length of pregnancy (i.e. for shorter pregnancies, fewer prenatal</t>
  </si>
  <si>
    <t xml:space="preserve">    visits constitute adequate care).</t>
  </si>
  <si>
    <t>3.  Percent denominators obtained from Table 1.8.</t>
  </si>
  <si>
    <t>K:\VSPROJ\ANNUAL93\BIRTHS93\TAB108.WK1</t>
  </si>
  <si>
    <t>K:\VSPROJ\ANNUAL93\BIRTHS93\TAB110.WP</t>
  </si>
  <si>
    <t>Table 1.9</t>
  </si>
  <si>
    <t>Numbers and Percents of Live Births by Birth Weight, Race and Ancestry of Mother,</t>
  </si>
  <si>
    <t>&lt;750</t>
  </si>
  <si>
    <t>750 - 1,499</t>
  </si>
  <si>
    <t>2,500+</t>
  </si>
  <si>
    <t>Mean weight</t>
  </si>
  <si>
    <t>Median weight</t>
  </si>
  <si>
    <t xml:space="preserve"> by Level of Prenatal Care, Race and Ancestry of Mother,</t>
  </si>
  <si>
    <t>Rank the complications 1,000 and greater.</t>
  </si>
  <si>
    <t>Table 1.12</t>
  </si>
  <si>
    <t>Numbers and Percents of Live Births by</t>
  </si>
  <si>
    <t>Complications of Labor/Delivery, Race and Ancestry of Mother</t>
  </si>
  <si>
    <t>Total Live Births</t>
  </si>
  <si>
    <t>Table 1.13</t>
  </si>
  <si>
    <t>Numbers and Percents of Live Births by Maternal Risk Factors, Race and Ancestry of Mother</t>
  </si>
  <si>
    <t xml:space="preserve">      Race</t>
  </si>
  <si>
    <t>Drank alcohol while pregnant</t>
  </si>
  <si>
    <t>Table 1.14</t>
  </si>
  <si>
    <t>Numbers and Percents of Live Births by Medical Risk Factors, Race and Ancestry of Mother</t>
  </si>
  <si>
    <t xml:space="preserve">  Race</t>
  </si>
  <si>
    <t>Risk Factors</t>
  </si>
  <si>
    <t xml:space="preserve">Amer. Indian      </t>
  </si>
  <si>
    <t>Hypertension, pregnancy-associated</t>
  </si>
  <si>
    <t>Diabetes</t>
  </si>
  <si>
    <t>Previous infant 4000+ grams</t>
  </si>
  <si>
    <t>Herpes</t>
  </si>
  <si>
    <t>RH Sensitive</t>
  </si>
  <si>
    <t>Hypertension, chronic</t>
  </si>
  <si>
    <t>Table 1.15</t>
  </si>
  <si>
    <t>Numbers and Percents of Live Births by Method of Delivery, Race and Ancestry of Mother</t>
  </si>
  <si>
    <t xml:space="preserve">      Method</t>
  </si>
  <si>
    <t>Table 1.16</t>
  </si>
  <si>
    <t xml:space="preserve">   Abnormal Conditions</t>
  </si>
  <si>
    <t>Table 1.17</t>
  </si>
  <si>
    <t>Live Births by Plurality</t>
  </si>
  <si>
    <t>Table 1.18</t>
  </si>
  <si>
    <t>Michigan Live Births</t>
  </si>
  <si>
    <t>Occurring Outside Michigan to Michigan Residents by Place of Occurrence</t>
  </si>
  <si>
    <t>Geographic Area</t>
  </si>
  <si>
    <t>Ohio</t>
  </si>
  <si>
    <t>Indiana</t>
  </si>
  <si>
    <t>Wisconsin</t>
  </si>
  <si>
    <t>Illinois</t>
  </si>
  <si>
    <t>Florida</t>
  </si>
  <si>
    <t>Georgia</t>
  </si>
  <si>
    <t>North Carolina</t>
  </si>
  <si>
    <t>Other States</t>
  </si>
  <si>
    <t>Canada</t>
  </si>
  <si>
    <t>Other Countries</t>
  </si>
  <si>
    <t>Minnesota</t>
  </si>
  <si>
    <t>California</t>
  </si>
  <si>
    <t>Table 1.8</t>
  </si>
  <si>
    <t>All Race</t>
  </si>
  <si>
    <t>Previous preterm or small-for-gestational age infant</t>
  </si>
  <si>
    <t>Median Age at Last Birthday</t>
  </si>
  <si>
    <t>Note:      Totals may not add to 100 percent due to rounding. Records with race not stated are included only in the "All Races" column. Asterisk (*) indicates that the data do not meet standards of reliability or precision.  Records with age not stated are included only in the "Total" row.</t>
  </si>
  <si>
    <t>Care should be taken drawing inferences from rates based on small numbers of events or a small population base. These rates tend to exhibit considerable variation which may negate their usefulness for comparative purposes.</t>
  </si>
  <si>
    <t>Note:  Fertility rates are live births per 1,000 female population ages 15-44.</t>
  </si>
  <si>
    <t>Note:      Terminations with time spans of zero years (i.e., second or later births in plural deliveries) and terminations with unknown time spans are excluded.  Other prior terminations include miscarriages, fetal deaths or induced abortions. The methodology for calculating interpregnancy time span was altered slightly in 1984. Hence, median time spans and percentages are not comparable to statistics published prior to 1984.</t>
  </si>
  <si>
    <t>Note:      Percents are calculated by using the numbers in Table 1.2 as the denominator. Records of other races or with race not stated are included only in the "All Races" column.  Records with age not stated are included only in the "Total" row.  Asterisk (*) indicates that data do not meet standards of reliabilty or precision.</t>
  </si>
  <si>
    <t>Care should be taken in drawing inferences from rates based on small numbers of events or a small population base. These rates tend exhibit considerable variation which may negate their usefulness for comparative purposes.</t>
  </si>
  <si>
    <t>Note:     Records with race not stated are included in the "All Races" column only.  Records with age not stated are included only in the "Total" row.  Ratios are per 1,000 live births to mothers in the specific age and race group (Table 1.2).  Asterisk (*) indicates that data do not meet standards of reliability or precision.</t>
  </si>
  <si>
    <t>Care should be taken in drawing inferences from rates based on small numbers of events or a small population base.  These rates tend to exhibit considerable variation which may negate their usefulness for comparative purposes.</t>
  </si>
  <si>
    <t>Note:    The Kessner Index is a classification of prenatal care based on the month of pregnancy in which prenatal care based on the month of pregnancy in which prenatal care began, the number of prenatal visits and the length of pregnancy (I.e. for shorter pregnancies, fewer prenatal visits constitute adequate care).  Records of other races or with race not stated are included only in the "All Races" column.  Asterisk (*) indicates that data do not meet standards of reliability or precision.</t>
  </si>
  <si>
    <t>1,500 - 2,499</t>
  </si>
  <si>
    <t>Note:     Records of other races or with race not stated are included only in the "All Races" column. Records with birthweight not stated are included only in the "Total" row.  In order to conform to national standards, the definition of low birthweight was changed in 1984 to less than 2,500 grams.  Asterisk (*) indicates that data do not meet standards of reliability or precision.</t>
  </si>
  <si>
    <t>Live Births to Residents Occurring Outside Michigan</t>
  </si>
  <si>
    <t>Live Births to Non-residents Occurring in Michigan</t>
  </si>
  <si>
    <t>Note:      Records of other race or with race not stated are included only in the "All Races" column. Vaginal birth method includes "Vaginal birth after previous C-section".  Asterisk (*) indicates that data do not meet standards of reliability or precision.</t>
  </si>
  <si>
    <t>Care should be taken in drawing inferences from rates based on small numbers of events or a small population base. These rates tend exhibit considerable varation which may negate their usefulness for comparative purposes.</t>
  </si>
  <si>
    <t>At least one medical risk</t>
  </si>
  <si>
    <t>Hydramnios/ Oligohydramnios</t>
  </si>
  <si>
    <t>Note:      Records of other race or with race not stated are included only in the "All Races" column. Births with at least one medical risk does not equal the sum of all the risk factors specified because mothers may have multiple risk factors.  Asterisk (*) indicates that the data do not meet standards of reliabilty or precision.</t>
  </si>
  <si>
    <t>Note:  Rates are live births per 1,000 female population ages 15-44.</t>
  </si>
  <si>
    <t>Median Time Span</t>
  </si>
  <si>
    <t>Age of Mother in Years</t>
  </si>
  <si>
    <t>Time Span in Years</t>
  </si>
  <si>
    <t>Other Prior Termination</t>
  </si>
  <si>
    <t>Live Births to Women Reporting Prior Pregnancy Terminations by Time Span Between Last and Current Termination and by Whether Prior Termination Resulted in a Live Birth or Other Termination</t>
  </si>
  <si>
    <t>Weight at Birth in Grams</t>
  </si>
  <si>
    <t>Care should be taken in drawing inferences from rates based on small numbers of events or a small population base. These rates tend to exhibit considerable variation which may negate their usefulness for comparative purposes.</t>
  </si>
  <si>
    <t>Procedures During and Method of Delivery</t>
  </si>
  <si>
    <t>Note: for at least one medical risk use the printout for none &amp; item 2</t>
  </si>
  <si>
    <t xml:space="preserve">All Other </t>
  </si>
  <si>
    <t>Note:    The Kessner Index is a classification of prenatal care based on the month of pregnancy in which prenatal care based on the month of pregnancy in which prenatal care began, the number of prenatal visits and the length of pregnancy (i.e. for shorter pregnancies, fewer prenatal visits constitute adequate care).  Records of other races or with race not stated are included only in the "All Races" column.  Asterisk (*) indicates that data do not meet standards of reliability or precision.</t>
  </si>
  <si>
    <t>Lung disease</t>
  </si>
  <si>
    <t>Note:  Rates are live births per 1,000 population.</t>
  </si>
  <si>
    <t>Anemia (Hct. 30/Hgb. 10)</t>
  </si>
  <si>
    <r>
      <t>Premature rupture of membranes (</t>
    </r>
    <r>
      <rPr>
        <i/>
        <sz val="12"/>
        <rFont val="Arial"/>
        <family val="2"/>
      </rPr>
      <t>&gt;12hours</t>
    </r>
    <r>
      <rPr>
        <sz val="12"/>
        <rFont val="Arial"/>
        <family val="2"/>
      </rPr>
      <t>)</t>
    </r>
  </si>
  <si>
    <r>
      <t>Numbers and Percents of Low Birthweight</t>
    </r>
    <r>
      <rPr>
        <b/>
        <vertAlign val="superscript"/>
        <sz val="12"/>
        <rFont val="Arial"/>
        <family val="2"/>
      </rPr>
      <t xml:space="preserve"> </t>
    </r>
    <r>
      <rPr>
        <b/>
        <sz val="12"/>
        <rFont val="Arial"/>
        <family val="2"/>
      </rPr>
      <t>Live Births</t>
    </r>
  </si>
  <si>
    <r>
      <t xml:space="preserve">Level of Prenatal Care </t>
    </r>
    <r>
      <rPr>
        <i/>
        <sz val="8"/>
        <rFont val="Arial"/>
        <family val="2"/>
      </rPr>
      <t>(Kessner Index)</t>
    </r>
  </si>
  <si>
    <r>
      <t>Numbers and Percents</t>
    </r>
    <r>
      <rPr>
        <b/>
        <vertAlign val="superscript"/>
        <sz val="12"/>
        <rFont val="Arial"/>
        <family val="2"/>
      </rPr>
      <t xml:space="preserve"> </t>
    </r>
    <r>
      <rPr>
        <b/>
        <sz val="12"/>
        <rFont val="Arial"/>
        <family val="2"/>
      </rPr>
      <t>of Live Births with Prenatal Care</t>
    </r>
  </si>
  <si>
    <t>Crude Birth Rate (births per 1,000 population)</t>
  </si>
  <si>
    <t>Fertility Rate (births per 1,000 women 15-44)</t>
  </si>
  <si>
    <t>First Births (percent of total live births)</t>
  </si>
  <si>
    <t>Median Birthweight in Grams (live births)</t>
  </si>
  <si>
    <t>Low Birthweight Ratio (per 1,000 live births)</t>
  </si>
  <si>
    <t>Median Age of Mother (live births)</t>
  </si>
  <si>
    <t>No Prenatal Care Ratio (per 1,000 live births)</t>
  </si>
  <si>
    <t>Numbers and Percents of Live Births by Level of Prenatal Care, Race and Ancestry of Mother</t>
  </si>
  <si>
    <t>and Occurring in Michigan to Non-Michigan Residents</t>
  </si>
  <si>
    <t>Drug Use</t>
  </si>
  <si>
    <t>Revised date: XX/XX/2009</t>
  </si>
  <si>
    <t>Fetal presentation at birth</t>
  </si>
  <si>
    <t>Breech</t>
  </si>
  <si>
    <t>Other</t>
  </si>
  <si>
    <t>Cephalic</t>
  </si>
  <si>
    <t>Vaginal/Spontaneous birth</t>
  </si>
  <si>
    <t>Vaginal/Forceps</t>
  </si>
  <si>
    <t>Vaginal/Vacuum</t>
  </si>
  <si>
    <t>Cesarean</t>
  </si>
  <si>
    <t xml:space="preserve">      Obstetric Procedures</t>
  </si>
  <si>
    <t>Cervical cerclage</t>
  </si>
  <si>
    <t>Tocolysis</t>
  </si>
  <si>
    <t>External Cephalic Version</t>
  </si>
  <si>
    <t>Successful</t>
  </si>
  <si>
    <t>Failure</t>
  </si>
  <si>
    <t>Numbers and Percents of Live Births by Method of Delivery and Obstetric Procedures</t>
  </si>
  <si>
    <t>Assisted ventilation required immediately following delivery</t>
  </si>
  <si>
    <t>Assisted ventilation required for more than 6 hours</t>
  </si>
  <si>
    <t>NICU Admission</t>
  </si>
  <si>
    <t>Surfactant Replacement Therapy Given to Newborn</t>
  </si>
  <si>
    <t>Antibiotics received by newborn for suspected neonatal sepsis</t>
  </si>
  <si>
    <r>
      <t>Seizures or serious neurologic dysfunction</t>
    </r>
    <r>
      <rPr>
        <vertAlign val="superscript"/>
        <sz val="12"/>
        <rFont val="Arial"/>
        <family val="2"/>
      </rPr>
      <t>1</t>
    </r>
  </si>
  <si>
    <r>
      <t>Significant Birth Injury</t>
    </r>
    <r>
      <rPr>
        <vertAlign val="superscript"/>
        <sz val="12"/>
        <rFont val="Arial"/>
        <family val="2"/>
      </rPr>
      <t>2</t>
    </r>
  </si>
  <si>
    <t>None of the above</t>
  </si>
  <si>
    <r>
      <t>1.</t>
    </r>
    <r>
      <rPr>
        <sz val="8"/>
        <rFont val="Arial"/>
        <family val="2"/>
      </rPr>
      <t xml:space="preserve"> Beginning with the 2008 birth certificate, the definition of seizure changed. A seizure is any involuntary repetitive, convulsive movement or behavior, excluding symptoms associated with CNS congenital anomalies. Because of this change, seizure statistcs produced after 2007 are not directly comparable to similar statistics produced before 2007.</t>
    </r>
  </si>
  <si>
    <r>
      <t>2.</t>
    </r>
    <r>
      <rPr>
        <sz val="8"/>
        <rFont val="Arial"/>
        <family val="2"/>
      </rPr>
      <t xml:space="preserve"> Beginning with the 2008 birth certificate, the definition of "birth injury" was limited to include only significant injuries such as skeletal fracture, peripheral nerve injury or soft tissue/solid organ hemorrhage which required intervention. Birth injury statistics produced after 2007 are not directly comparable to similar statistics produces before 2007.</t>
    </r>
  </si>
  <si>
    <t>Onset of Labor</t>
  </si>
  <si>
    <t>Prolonged labor (&gt;=20 hours)</t>
  </si>
  <si>
    <t>Maternal Morbidity</t>
  </si>
  <si>
    <t>Maternal transfusion</t>
  </si>
  <si>
    <t>Third/fourth degree Perineal Laceration</t>
  </si>
  <si>
    <r>
      <t>Precipitate labor (</t>
    </r>
    <r>
      <rPr>
        <i/>
        <sz val="12"/>
        <rFont val="Arial"/>
        <family val="2"/>
      </rPr>
      <t>&lt;3 hours</t>
    </r>
    <r>
      <rPr>
        <sz val="12"/>
        <rFont val="Arial"/>
        <family val="2"/>
      </rPr>
      <t>)</t>
    </r>
  </si>
  <si>
    <t>Ruptured Uterus</t>
  </si>
  <si>
    <t>Unplanned Hysterectomy</t>
  </si>
  <si>
    <t>Admission to Intensive Care Unit</t>
  </si>
  <si>
    <t>Unplanned Operating Room Procedure following Delivery</t>
  </si>
  <si>
    <t>Note:      Records of other race or with race not stated are included only in the "All Races" column. Sum of birhs with any one maternal morbidity does not equal the sum of all morbidity because any one mother may have multiple morbidity. Asterisk (*) indicates that the data do not meet standards or reliability or precision.</t>
  </si>
  <si>
    <t xml:space="preserve">    Risk Factors in Pregnancy</t>
  </si>
  <si>
    <t>Numbers and Percents of Live Births by Risk Factors in Pregnancy, Race and Ancestry of Mother</t>
  </si>
  <si>
    <t>Prepregnancy</t>
  </si>
  <si>
    <t>Hypertension</t>
  </si>
  <si>
    <t>Gestational</t>
  </si>
  <si>
    <t>Previous Cesarean Delivery</t>
  </si>
  <si>
    <t>Yes</t>
  </si>
  <si>
    <t>More than One</t>
  </si>
  <si>
    <t>Previous Preterm Birth</t>
  </si>
  <si>
    <t>Other previous Poor Pregnancy Outcome**</t>
  </si>
  <si>
    <t>Gestational*</t>
  </si>
  <si>
    <t>Vaginal Bleeding during Pregnancy</t>
  </si>
  <si>
    <t>Pregnancy by Infertility Treatment</t>
  </si>
  <si>
    <t>None of the Above Risks</t>
  </si>
  <si>
    <t>* Gestational Hypertension includes pregnancy induced hypertension, preeclampsia and eclampsia.</t>
  </si>
  <si>
    <t>** Other previous includes perinatal death or small for gestational age or intrauterine growth restricted birth.</t>
  </si>
  <si>
    <t>Note:      Records of other race or with race not stated are included only in the "All Races" column. Sum of births with any one risk does not equal the sum of all rsk factors specified because any one mother may have multiple risk factors. Asterisk (*) indicates that the data do not meet standards of reliabilty or precision.</t>
  </si>
  <si>
    <t>Table 1.15 A</t>
  </si>
  <si>
    <t>Numbers and Percents of Live Births by Method of Delivery</t>
  </si>
  <si>
    <t>Method of Delivery</t>
  </si>
  <si>
    <t>Final Route and Method of Delivery</t>
  </si>
  <si>
    <t>Note:      Records of other race or with race not stated are included only in the "All Races" column. Births with any one risk does not equal the sum of all risk factors specified because any one mother may have multiple risk factors.  Asterisk (*) indicates that data do not meet standards of reliability or precision.</t>
  </si>
  <si>
    <t>Characteristics of Labor and Delvery</t>
  </si>
  <si>
    <t>Induction of Labor</t>
  </si>
  <si>
    <t>Non-Vertex Presentation</t>
  </si>
  <si>
    <t>Steriods Received for Fetal Lung Maturation</t>
  </si>
  <si>
    <t>Antibiotics Received by Mother During Labor</t>
  </si>
  <si>
    <t>Clinical Chorioamnionitis Diagnosed During Labor</t>
  </si>
  <si>
    <t>Meconium Staining Moderate/Heavy</t>
  </si>
  <si>
    <t>Fetal Intolerance of Labor</t>
  </si>
  <si>
    <t>Epidural or Spinal Anesthesia During Labor</t>
  </si>
  <si>
    <t>None of the Above</t>
  </si>
  <si>
    <t>Augmentation of Labor</t>
  </si>
  <si>
    <t>Numbers and Percents of Live Births by Pregnancy Risk Factors and Age of Mother</t>
  </si>
  <si>
    <t>All Ages</t>
  </si>
  <si>
    <t>Under 20 years</t>
  </si>
  <si>
    <t>20 - 24 years</t>
  </si>
  <si>
    <t>25-29 years</t>
  </si>
  <si>
    <t>30-34 years</t>
  </si>
  <si>
    <t>35-39 years</t>
  </si>
  <si>
    <t>40-54 years</t>
  </si>
  <si>
    <t>Age of Mother</t>
  </si>
  <si>
    <t>Table 1.13 A</t>
  </si>
  <si>
    <t>Table 1.12 A</t>
  </si>
  <si>
    <t>Table 1.15 B</t>
  </si>
  <si>
    <t>Note:      In any one live birth more than one procedure may be involved.</t>
  </si>
  <si>
    <t>Final route and method of delivery</t>
  </si>
  <si>
    <t>Cesarean/trail of labor attempted</t>
  </si>
  <si>
    <t>Table 1.12 B</t>
  </si>
  <si>
    <t>Complications of Labor/Delivery, and Age of Mother</t>
  </si>
  <si>
    <r>
      <t>1.</t>
    </r>
    <r>
      <rPr>
        <sz val="8"/>
        <rFont val="Arial"/>
        <family val="2"/>
      </rPr>
      <t xml:space="preserve"> Beginning with the 2008 birth certificate, the definition of seizure changed. A seizure is any involuntary repetitive, convulsive movement or behavior, excluding symptoms associated with CNS congenital anomalies. Because of this change, seizure statist</t>
    </r>
  </si>
  <si>
    <r>
      <t>2.</t>
    </r>
    <r>
      <rPr>
        <sz val="8"/>
        <rFont val="Arial"/>
        <family val="2"/>
      </rPr>
      <t xml:space="preserve"> Beginning with the 2008 birth certificate, the definition of "birth injury" was limited to include only significant injuries such as skeletal fracture, peripheral nerve injury or soft tissue/solid organ hemorrhage which required intervention. Birth inj</t>
    </r>
  </si>
  <si>
    <t>Table 1.16 A</t>
  </si>
  <si>
    <t>Numbers and Percents of Live Births With Abnormal Conditions of the Newborn</t>
  </si>
  <si>
    <t>by Age of Mother</t>
  </si>
  <si>
    <t xml:space="preserve">Table 1.16 </t>
  </si>
  <si>
    <t>Table 1.15 C</t>
  </si>
  <si>
    <t>Numbers and Percents of Live Births by Method of Delivery and Age of Mother</t>
  </si>
  <si>
    <t>Attempted forceps unsucessful</t>
  </si>
  <si>
    <t>Attempted vacuum extraction unsucessful</t>
  </si>
  <si>
    <t>Tennessee</t>
  </si>
  <si>
    <t>Source:  2009 Michigan Residents Birth File, Vital Records and Health Data Development Section, MDCH</t>
  </si>
  <si>
    <t>by Place of Residence, 2009</t>
  </si>
  <si>
    <t>Revised date: XX/XX/2010</t>
  </si>
  <si>
    <t>Michigan Residents, 1980 - 2009</t>
  </si>
  <si>
    <t>Michigan Residents, 2009</t>
  </si>
  <si>
    <t>Age of Mother, Michigan Residents, 2009</t>
  </si>
  <si>
    <t>Race and Ancestry of Mother, Michigan Residents, 2009</t>
  </si>
  <si>
    <t>Percent Change 1970 - 2009</t>
  </si>
  <si>
    <t>Michigan Residents, Selected Years, 1970 - 2009</t>
  </si>
  <si>
    <t>Selected Years, 1900 - 2009</t>
  </si>
  <si>
    <t>An Overview, 2009</t>
  </si>
  <si>
    <t>1 yrs., 5 mos</t>
  </si>
  <si>
    <t>2 yrs., 9 mos</t>
  </si>
  <si>
    <t>2 yrs., 6mos</t>
  </si>
  <si>
    <t>Table 1.12 C</t>
  </si>
  <si>
    <t>Type of Infection present and/or treated during Pregnancy, Race and Ancestry of Mother</t>
  </si>
  <si>
    <t>Infections in Pregnancy</t>
  </si>
  <si>
    <t>Gonorrhea</t>
  </si>
  <si>
    <t>Syphylis</t>
  </si>
  <si>
    <t>Genital Herpeschlamydia</t>
  </si>
  <si>
    <t>Chlamydia</t>
  </si>
  <si>
    <t>Hepatitis B</t>
  </si>
  <si>
    <t>Hepatitis C</t>
  </si>
  <si>
    <t>Group B Strep</t>
  </si>
  <si>
    <t>HIV - Test</t>
  </si>
  <si>
    <t>New Mexico</t>
  </si>
  <si>
    <t>Kentucky</t>
  </si>
  <si>
    <t>Texas</t>
  </si>
  <si>
    <t>Arizona</t>
  </si>
  <si>
    <t>Missouri</t>
  </si>
  <si>
    <t xml:space="preserve">* </t>
  </si>
  <si>
    <t xml:space="preserve">--- </t>
  </si>
  <si>
    <t xml:space="preserve">Michigan Residents, 2009  </t>
  </si>
  <si>
    <t xml:space="preserve">Michigan Residents, 2009 </t>
  </si>
  <si>
    <t xml:space="preserve">Table 1.12 thru Table 1.16   </t>
  </si>
  <si>
    <t xml:space="preserve">Michigan Residents, 1980 - 2009  </t>
  </si>
  <si>
    <t xml:space="preserve">by Place of Residence, 2009  </t>
  </si>
  <si>
    <t>Index</t>
  </si>
  <si>
    <t>Source:  2009 Michigan Residents Birth File, Division for Vital Records &amp; Health Statistics, Michigan Department of Community Health.</t>
  </si>
  <si>
    <r>
      <t xml:space="preserve">Source:  1900 - 2009 Michigan Residents Birth File, Division for Vital Records &amp; Health Statistics, Michigan Department of Community Health.  </t>
    </r>
    <r>
      <rPr>
        <i/>
        <sz val="8"/>
        <rFont val="Arial"/>
        <family val="2"/>
      </rPr>
      <t>Monthly Vital Statistics Report</t>
    </r>
    <r>
      <rPr>
        <sz val="8"/>
        <rFont val="Arial"/>
        <family val="2"/>
      </rPr>
      <t xml:space="preserve">, National Center for Health Statistics. </t>
    </r>
  </si>
  <si>
    <r>
      <t xml:space="preserve">Source:  1900 - 2009 Michigan Residents Birth File, Division for Vital Records &amp; Health Statistics, Michigan Department of Community Health. </t>
    </r>
    <r>
      <rPr>
        <i/>
        <sz val="8"/>
        <rFont val="Arial"/>
        <family val="2"/>
      </rPr>
      <t>Monthly Vital Statistics Report</t>
    </r>
    <r>
      <rPr>
        <sz val="8"/>
        <rFont val="Arial"/>
        <family val="2"/>
      </rPr>
      <t>, National Center for Health Statistics.</t>
    </r>
  </si>
  <si>
    <t>Years</t>
  </si>
  <si>
    <t>Straight-line Percent Change</t>
  </si>
  <si>
    <t>Annual Average Rate of Change</t>
  </si>
  <si>
    <t>2000 to 2009</t>
  </si>
  <si>
    <t>1970 to 2009</t>
  </si>
  <si>
    <t>Source:  1970 - 2009 Michigan Residents Birth File, Division for Vital Records &amp; Health Statistics, Michigan Department of Community Health.</t>
  </si>
  <si>
    <t>Source:  2009 Michigan Resident Birth File, Division for Vital Records &amp; Health Statistics, Michigan Department of Community Health.</t>
  </si>
  <si>
    <t xml:space="preserve">Source:  2009 Michigan Residents Birth File, Division for Vital Records &amp; Health Statistics, Michigan Department of Community Health. </t>
  </si>
  <si>
    <t>Source:  1980 - 2009 Michigan Residents Birth File, Division for Vital Records &amp; Health Statistics, Michigan Department of Community Health.</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</si>
</sst>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_)"/>
    <numFmt numFmtId="168" formatCode="0.0"/>
    <numFmt numFmtId="169" formatCode="#,##0.0_);\(#,##0.0\)"/>
    <numFmt numFmtId="170" formatCode="#,##0_(;;&quot;---&quot;_(;&quot;---&quot;_("/>
    <numFmt numFmtId="171" formatCode="##,#0_.0\(;;&quot;---&quot;_(;&quot;---&quot;_("/>
    <numFmt numFmtId="172" formatCode="##,#0_.0\ \(;;&quot;---&quot;_(;&quot;---&quot;_("/>
    <numFmt numFmtId="173" formatCode="#,##0;&quot;-&quot;;&quot;-&quot;;&quot;-&quot;"/>
    <numFmt numFmtId="174" formatCode="#,##0_;&quot;---_&quot;;&quot;---_&quot;;&quot;---_&quot;"/>
    <numFmt numFmtId="175" formatCode="General____\)"/>
    <numFmt numFmtId="176" formatCode="General____"/>
    <numFmt numFmtId="177" formatCode="#,##0.0"/>
    <numFmt numFmtId="178" formatCode="0.0%"/>
    <numFmt numFmtId="179" formatCode="0.00000"/>
    <numFmt numFmtId="180" formatCode="0.0000"/>
    <numFmt numFmtId="181" formatCode="0.000"/>
  </numFmts>
  <fonts count="60">
    <font>
      <sz val="10"/>
      <name val="CG Times (W1)"/>
      <family val="0"/>
    </font>
    <font>
      <b/>
      <sz val="10"/>
      <name val="CG Times (W1)"/>
      <family val="0"/>
    </font>
    <font>
      <i/>
      <sz val="10"/>
      <name val="CG Times (W1)"/>
      <family val="0"/>
    </font>
    <font>
      <b/>
      <i/>
      <sz val="10"/>
      <name val="CG Times (W1)"/>
      <family val="0"/>
    </font>
    <font>
      <sz val="10"/>
      <name val="Arial"/>
      <family val="2"/>
    </font>
    <font>
      <b/>
      <sz val="10"/>
      <name val="Arial"/>
      <family val="2"/>
    </font>
    <font>
      <vertAlign val="superscript"/>
      <sz val="10"/>
      <name val="Arial"/>
      <family val="2"/>
    </font>
    <font>
      <sz val="9"/>
      <name val="Arial"/>
      <family val="2"/>
    </font>
    <font>
      <sz val="10"/>
      <color indexed="10"/>
      <name val="Arial"/>
      <family val="2"/>
    </font>
    <font>
      <sz val="8"/>
      <name val="Arial"/>
      <family val="2"/>
    </font>
    <font>
      <i/>
      <sz val="8"/>
      <name val="Arial"/>
      <family val="2"/>
    </font>
    <font>
      <b/>
      <sz val="10"/>
      <color indexed="10"/>
      <name val="Arial"/>
      <family val="2"/>
    </font>
    <font>
      <u val="single"/>
      <sz val="10"/>
      <color indexed="12"/>
      <name val="CG Times (W1)"/>
      <family val="0"/>
    </font>
    <font>
      <u val="single"/>
      <sz val="10"/>
      <color indexed="36"/>
      <name val="CG Times (W1)"/>
      <family val="0"/>
    </font>
    <font>
      <b/>
      <sz val="12"/>
      <color indexed="10"/>
      <name val="Arial"/>
      <family val="2"/>
    </font>
    <font>
      <sz val="12"/>
      <name val="Arial"/>
      <family val="2"/>
    </font>
    <font>
      <b/>
      <sz val="12"/>
      <name val="Arial"/>
      <family val="2"/>
    </font>
    <font>
      <sz val="12"/>
      <name val="CG Times (W1)"/>
      <family val="0"/>
    </font>
    <font>
      <b/>
      <i/>
      <sz val="12"/>
      <name val="Arial"/>
      <family val="2"/>
    </font>
    <font>
      <i/>
      <sz val="12"/>
      <name val="Arial"/>
      <family val="2"/>
    </font>
    <font>
      <b/>
      <vertAlign val="superscript"/>
      <sz val="12"/>
      <name val="Arial"/>
      <family val="2"/>
    </font>
    <font>
      <sz val="12"/>
      <color indexed="10"/>
      <name val="Comic Sans MS"/>
      <family val="4"/>
    </font>
    <font>
      <sz val="8"/>
      <name val="CG Times (W1)"/>
      <family val="0"/>
    </font>
    <font>
      <sz val="12"/>
      <color indexed="10"/>
      <name val="Arial"/>
      <family val="2"/>
    </font>
    <font>
      <vertAlign val="superscript"/>
      <sz val="12"/>
      <name val="Arial"/>
      <family val="2"/>
    </font>
    <font>
      <vertAlign val="superscript"/>
      <sz val="8"/>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3"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365">
    <xf numFmtId="0" fontId="0" fillId="0" borderId="0" xfId="0" applyAlignment="1">
      <alignment/>
    </xf>
    <xf numFmtId="0" fontId="4" fillId="0" borderId="0" xfId="0" applyFont="1" applyAlignment="1">
      <alignment/>
    </xf>
    <xf numFmtId="0" fontId="6" fillId="0" borderId="0" xfId="0" applyFont="1" applyAlignment="1" quotePrefix="1">
      <alignment/>
    </xf>
    <xf numFmtId="165" fontId="4" fillId="0" borderId="0" xfId="0" applyNumberFormat="1" applyFont="1" applyAlignment="1" applyProtection="1">
      <alignment/>
      <protection/>
    </xf>
    <xf numFmtId="0" fontId="4" fillId="0" borderId="0" xfId="0" applyFont="1" applyAlignment="1" applyProtection="1">
      <alignment horizontal="left"/>
      <protection/>
    </xf>
    <xf numFmtId="0" fontId="4" fillId="0" borderId="0" xfId="0" applyFont="1" applyAlignment="1" applyProtection="1">
      <alignment horizontal="center"/>
      <protection/>
    </xf>
    <xf numFmtId="0" fontId="4" fillId="0" borderId="0" xfId="0" applyFont="1" applyAlignment="1" applyProtection="1">
      <alignment horizontal="fill"/>
      <protection/>
    </xf>
    <xf numFmtId="37" fontId="4" fillId="0" borderId="0" xfId="0" applyNumberFormat="1" applyFont="1" applyAlignment="1" applyProtection="1">
      <alignment/>
      <protection/>
    </xf>
    <xf numFmtId="166" fontId="4" fillId="0" borderId="0" xfId="0" applyNumberFormat="1" applyFont="1" applyAlignment="1" applyProtection="1">
      <alignment/>
      <protection/>
    </xf>
    <xf numFmtId="0" fontId="4" fillId="0" borderId="0" xfId="0" applyFont="1" applyAlignment="1" applyProtection="1">
      <alignment/>
      <protection/>
    </xf>
    <xf numFmtId="37" fontId="4" fillId="0" borderId="0" xfId="0" applyNumberFormat="1" applyFont="1" applyAlignment="1" applyProtection="1">
      <alignment horizontal="right"/>
      <protection/>
    </xf>
    <xf numFmtId="166" fontId="4" fillId="0" borderId="0" xfId="0" applyNumberFormat="1" applyFont="1" applyAlignment="1" applyProtection="1">
      <alignment horizontal="right"/>
      <protection/>
    </xf>
    <xf numFmtId="0" fontId="4" fillId="0" borderId="0" xfId="0" applyFont="1" applyAlignment="1" applyProtection="1">
      <alignment horizontal="right"/>
      <protection/>
    </xf>
    <xf numFmtId="166" fontId="4" fillId="0" borderId="0" xfId="0" applyNumberFormat="1" applyFont="1" applyAlignment="1" applyProtection="1">
      <alignment horizontal="fill"/>
      <protection/>
    </xf>
    <xf numFmtId="167" fontId="4" fillId="0" borderId="0" xfId="0" applyNumberFormat="1" applyFont="1" applyAlignment="1" applyProtection="1">
      <alignment/>
      <protection/>
    </xf>
    <xf numFmtId="0" fontId="7" fillId="0" borderId="0" xfId="0" applyFont="1" applyAlignment="1">
      <alignment/>
    </xf>
    <xf numFmtId="0" fontId="4" fillId="0" borderId="0" xfId="0" applyFont="1" applyAlignment="1" quotePrefix="1">
      <alignment/>
    </xf>
    <xf numFmtId="37" fontId="4" fillId="0" borderId="0" xfId="0" applyNumberFormat="1" applyFont="1" applyAlignment="1" applyProtection="1">
      <alignment horizontal="fill"/>
      <protection/>
    </xf>
    <xf numFmtId="3" fontId="4" fillId="0" borderId="0" xfId="0" applyNumberFormat="1" applyFont="1" applyBorder="1" applyAlignment="1" applyProtection="1">
      <alignment horizontal="center"/>
      <protection/>
    </xf>
    <xf numFmtId="166" fontId="4" fillId="0" borderId="0" xfId="0" applyNumberFormat="1" applyFont="1" applyAlignment="1">
      <alignment/>
    </xf>
    <xf numFmtId="37" fontId="4" fillId="0" borderId="0" xfId="0" applyNumberFormat="1" applyFont="1" applyAlignment="1">
      <alignment/>
    </xf>
    <xf numFmtId="0" fontId="8" fillId="0" borderId="0" xfId="0" applyFont="1" applyAlignment="1">
      <alignment/>
    </xf>
    <xf numFmtId="37" fontId="4" fillId="0" borderId="0" xfId="0" applyNumberFormat="1" applyFont="1" applyBorder="1" applyAlignment="1" applyProtection="1">
      <alignment/>
      <protection/>
    </xf>
    <xf numFmtId="0" fontId="4" fillId="0" borderId="0" xfId="0" applyFont="1" applyFill="1" applyAlignment="1">
      <alignment/>
    </xf>
    <xf numFmtId="37" fontId="9" fillId="0" borderId="0" xfId="0" applyNumberFormat="1" applyFont="1" applyBorder="1" applyAlignment="1">
      <alignment/>
    </xf>
    <xf numFmtId="37" fontId="0" fillId="0" borderId="0" xfId="0" applyNumberFormat="1" applyBorder="1" applyAlignment="1">
      <alignment/>
    </xf>
    <xf numFmtId="37" fontId="4" fillId="0" borderId="0" xfId="0" applyNumberFormat="1" applyFont="1" applyBorder="1" applyAlignment="1">
      <alignment/>
    </xf>
    <xf numFmtId="0" fontId="4" fillId="0" borderId="0" xfId="0" applyFont="1" applyAlignment="1">
      <alignment horizontal="center"/>
    </xf>
    <xf numFmtId="0" fontId="4" fillId="0" borderId="0" xfId="0" applyFont="1" applyAlignment="1">
      <alignment/>
    </xf>
    <xf numFmtId="0" fontId="4" fillId="0" borderId="0" xfId="0" applyFont="1" applyAlignment="1">
      <alignment horizontal="right"/>
    </xf>
    <xf numFmtId="0" fontId="11" fillId="0" borderId="0" xfId="0" applyFont="1" applyAlignment="1">
      <alignment/>
    </xf>
    <xf numFmtId="0" fontId="9" fillId="0" borderId="0" xfId="0" applyFont="1" applyAlignment="1">
      <alignment/>
    </xf>
    <xf numFmtId="3" fontId="4" fillId="0" borderId="0" xfId="0" applyNumberFormat="1" applyFont="1" applyBorder="1" applyAlignment="1">
      <alignment horizontal="center"/>
    </xf>
    <xf numFmtId="0" fontId="4" fillId="0" borderId="0" xfId="0" applyFont="1" applyAlignment="1">
      <alignment vertical="center"/>
    </xf>
    <xf numFmtId="37" fontId="9" fillId="0" borderId="0" xfId="0" applyNumberFormat="1" applyFont="1" applyAlignment="1">
      <alignment/>
    </xf>
    <xf numFmtId="3" fontId="4" fillId="0" borderId="10" xfId="0" applyNumberFormat="1" applyFont="1" applyBorder="1" applyAlignment="1" applyProtection="1">
      <alignment horizontal="center" vertical="center"/>
      <protection/>
    </xf>
    <xf numFmtId="0" fontId="14" fillId="0" borderId="0" xfId="0"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Alignment="1" applyProtection="1">
      <alignment horizontal="centerContinuous"/>
      <protection/>
    </xf>
    <xf numFmtId="0" fontId="15" fillId="0" borderId="0" xfId="0" applyFont="1" applyAlignment="1">
      <alignment horizontal="centerContinuous"/>
    </xf>
    <xf numFmtId="0" fontId="16" fillId="0" borderId="0" xfId="0" applyFont="1" applyAlignment="1" applyProtection="1">
      <alignment horizontal="centerContinuous"/>
      <protection/>
    </xf>
    <xf numFmtId="0" fontId="15" fillId="0" borderId="11" xfId="0" applyFont="1" applyBorder="1" applyAlignment="1" applyProtection="1">
      <alignment horizontal="centerContinuous" wrapText="1"/>
      <protection/>
    </xf>
    <xf numFmtId="0" fontId="15" fillId="0" borderId="12" xfId="0" applyFont="1" applyBorder="1" applyAlignment="1">
      <alignment horizontal="centerContinuous" wrapText="1"/>
    </xf>
    <xf numFmtId="0" fontId="15" fillId="0" borderId="13" xfId="0" applyFont="1" applyBorder="1" applyAlignment="1" applyProtection="1">
      <alignment horizontal="center"/>
      <protection/>
    </xf>
    <xf numFmtId="0" fontId="15" fillId="0" borderId="14" xfId="0" applyFont="1" applyBorder="1" applyAlignment="1" applyProtection="1">
      <alignment horizontal="center"/>
      <protection/>
    </xf>
    <xf numFmtId="0" fontId="15" fillId="0" borderId="13" xfId="0" applyFont="1" applyBorder="1" applyAlignment="1" applyProtection="1">
      <alignment horizontal="left" vertical="center"/>
      <protection/>
    </xf>
    <xf numFmtId="3" fontId="15" fillId="0" borderId="14" xfId="0" applyNumberFormat="1" applyFont="1" applyBorder="1" applyAlignment="1" applyProtection="1">
      <alignment vertical="center"/>
      <protection/>
    </xf>
    <xf numFmtId="168" fontId="15" fillId="0" borderId="14" xfId="0" applyNumberFormat="1" applyFont="1" applyBorder="1" applyAlignment="1" applyProtection="1">
      <alignment vertical="center"/>
      <protection/>
    </xf>
    <xf numFmtId="0" fontId="15" fillId="0" borderId="15" xfId="0" applyFont="1" applyBorder="1" applyAlignment="1" applyProtection="1">
      <alignment horizontal="left" vertical="center"/>
      <protection/>
    </xf>
    <xf numFmtId="3" fontId="15" fillId="0" borderId="16" xfId="0" applyNumberFormat="1" applyFont="1" applyBorder="1" applyAlignment="1" applyProtection="1">
      <alignment vertical="center"/>
      <protection/>
    </xf>
    <xf numFmtId="168" fontId="15" fillId="0" borderId="16" xfId="0" applyNumberFormat="1" applyFont="1" applyBorder="1" applyAlignment="1" applyProtection="1">
      <alignment vertical="center"/>
      <protection/>
    </xf>
    <xf numFmtId="3" fontId="15" fillId="0" borderId="16" xfId="0" applyNumberFormat="1" applyFont="1" applyBorder="1" applyAlignment="1" applyProtection="1">
      <alignment horizontal="right" vertical="center"/>
      <protection/>
    </xf>
    <xf numFmtId="3" fontId="15" fillId="0" borderId="16" xfId="0" applyNumberFormat="1" applyFont="1" applyBorder="1" applyAlignment="1" applyProtection="1" quotePrefix="1">
      <alignment horizontal="right" vertical="center"/>
      <protection/>
    </xf>
    <xf numFmtId="3" fontId="15" fillId="0" borderId="15" xfId="0" applyNumberFormat="1" applyFont="1" applyBorder="1" applyAlignment="1">
      <alignment vertical="center"/>
    </xf>
    <xf numFmtId="3" fontId="15" fillId="0" borderId="16" xfId="0" applyNumberFormat="1" applyFont="1" applyBorder="1" applyAlignment="1">
      <alignment vertical="center"/>
    </xf>
    <xf numFmtId="0" fontId="15" fillId="0" borderId="0" xfId="0" applyFont="1" applyAlignment="1">
      <alignment horizontal="center" vertical="center"/>
    </xf>
    <xf numFmtId="0" fontId="15" fillId="0" borderId="0" xfId="0" applyFont="1" applyAlignment="1">
      <alignment vertical="center"/>
    </xf>
    <xf numFmtId="0" fontId="17" fillId="0" borderId="0" xfId="0" applyFont="1" applyAlignment="1">
      <alignment vertical="center"/>
    </xf>
    <xf numFmtId="0" fontId="15" fillId="0" borderId="17" xfId="0" applyFont="1" applyBorder="1" applyAlignment="1" applyProtection="1">
      <alignment horizontal="left" vertical="center"/>
      <protection/>
    </xf>
    <xf numFmtId="3" fontId="15" fillId="0" borderId="17" xfId="0" applyNumberFormat="1" applyFont="1" applyBorder="1" applyAlignment="1" applyProtection="1" quotePrefix="1">
      <alignment horizontal="right" vertical="center"/>
      <protection/>
    </xf>
    <xf numFmtId="3" fontId="15" fillId="0" borderId="18" xfId="0" applyNumberFormat="1" applyFont="1" applyBorder="1" applyAlignment="1" applyProtection="1" quotePrefix="1">
      <alignment horizontal="right" vertical="center"/>
      <protection/>
    </xf>
    <xf numFmtId="168" fontId="15" fillId="0" borderId="17" xfId="0" applyNumberFormat="1" applyFont="1" applyBorder="1" applyAlignment="1" applyProtection="1">
      <alignment vertical="center"/>
      <protection/>
    </xf>
    <xf numFmtId="0" fontId="15" fillId="0" borderId="11" xfId="0" applyFont="1" applyBorder="1" applyAlignment="1" applyProtection="1">
      <alignment horizontal="centerContinuous"/>
      <protection/>
    </xf>
    <xf numFmtId="0" fontId="15" fillId="0" borderId="11" xfId="0" applyFont="1" applyBorder="1" applyAlignment="1">
      <alignment horizontal="centerContinuous"/>
    </xf>
    <xf numFmtId="0" fontId="15" fillId="0" borderId="19" xfId="0" applyFont="1" applyBorder="1" applyAlignment="1">
      <alignment horizontal="centerContinuous"/>
    </xf>
    <xf numFmtId="0" fontId="15" fillId="0" borderId="12" xfId="0" applyFont="1" applyBorder="1" applyAlignment="1">
      <alignment horizontal="centerContinuous"/>
    </xf>
    <xf numFmtId="0" fontId="15" fillId="0" borderId="20" xfId="0" applyFont="1" applyBorder="1" applyAlignment="1" applyProtection="1">
      <alignment horizontal="centerContinuous"/>
      <protection/>
    </xf>
    <xf numFmtId="0" fontId="15" fillId="0" borderId="14" xfId="0" applyFont="1" applyBorder="1" applyAlignment="1">
      <alignment horizontal="centerContinuous"/>
    </xf>
    <xf numFmtId="0" fontId="15" fillId="0" borderId="21" xfId="0" applyFont="1" applyBorder="1" applyAlignment="1" applyProtection="1">
      <alignment horizontal="centerContinuous"/>
      <protection/>
    </xf>
    <xf numFmtId="0" fontId="15" fillId="0" borderId="21" xfId="0" applyFont="1" applyBorder="1" applyAlignment="1">
      <alignment horizontal="centerContinuous"/>
    </xf>
    <xf numFmtId="0" fontId="15" fillId="0" borderId="22" xfId="0" applyFont="1" applyBorder="1" applyAlignment="1">
      <alignment horizontal="centerContinuous"/>
    </xf>
    <xf numFmtId="0" fontId="15" fillId="0" borderId="18" xfId="0" applyFont="1" applyBorder="1" applyAlignment="1" applyProtection="1">
      <alignment horizontal="center"/>
      <protection/>
    </xf>
    <xf numFmtId="0" fontId="15" fillId="0" borderId="15" xfId="0" applyFont="1" applyBorder="1" applyAlignment="1" applyProtection="1">
      <alignment horizontal="center" vertical="center"/>
      <protection/>
    </xf>
    <xf numFmtId="168" fontId="15" fillId="0" borderId="15" xfId="0" applyNumberFormat="1" applyFont="1" applyBorder="1" applyAlignment="1" applyProtection="1">
      <alignment vertical="center"/>
      <protection/>
    </xf>
    <xf numFmtId="37" fontId="15" fillId="0" borderId="15" xfId="0" applyNumberFormat="1" applyFont="1" applyBorder="1" applyAlignment="1" applyProtection="1" quotePrefix="1">
      <alignment horizontal="right" vertical="center"/>
      <protection/>
    </xf>
    <xf numFmtId="37" fontId="15" fillId="0" borderId="15" xfId="0" applyNumberFormat="1" applyFont="1" applyBorder="1" applyAlignment="1" applyProtection="1">
      <alignment vertical="center"/>
      <protection/>
    </xf>
    <xf numFmtId="0" fontId="15" fillId="0" borderId="13" xfId="0" applyFont="1" applyBorder="1" applyAlignment="1" applyProtection="1">
      <alignment horizontal="center" vertical="center"/>
      <protection/>
    </xf>
    <xf numFmtId="168" fontId="15" fillId="0" borderId="13" xfId="0" applyNumberFormat="1" applyFont="1" applyBorder="1" applyAlignment="1" applyProtection="1">
      <alignment vertical="center"/>
      <protection/>
    </xf>
    <xf numFmtId="37" fontId="15" fillId="0" borderId="13" xfId="0" applyNumberFormat="1" applyFont="1" applyBorder="1" applyAlignment="1" applyProtection="1">
      <alignment vertical="center"/>
      <protection/>
    </xf>
    <xf numFmtId="0" fontId="15" fillId="0" borderId="17" xfId="0" applyFont="1" applyBorder="1" applyAlignment="1" applyProtection="1">
      <alignment horizontal="center" vertical="center"/>
      <protection/>
    </xf>
    <xf numFmtId="0" fontId="16" fillId="0" borderId="0" xfId="0" applyFont="1" applyAlignment="1">
      <alignment horizontal="centerContinuous"/>
    </xf>
    <xf numFmtId="0" fontId="15" fillId="0" borderId="13" xfId="0" applyFont="1" applyBorder="1" applyAlignment="1">
      <alignment horizontal="center" vertical="center"/>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Fill="1" applyBorder="1" applyAlignment="1">
      <alignment horizontal="center" vertical="center"/>
    </xf>
    <xf numFmtId="3" fontId="15" fillId="0" borderId="10" xfId="42" applyNumberFormat="1" applyFont="1" applyFill="1" applyBorder="1" applyAlignment="1">
      <alignment horizontal="center" vertical="center"/>
    </xf>
    <xf numFmtId="3" fontId="15" fillId="0" borderId="10" xfId="0" applyNumberFormat="1" applyFont="1" applyFill="1" applyBorder="1" applyAlignment="1">
      <alignment horizontal="center" vertical="center"/>
    </xf>
    <xf numFmtId="3" fontId="15" fillId="0" borderId="15" xfId="0" applyNumberFormat="1" applyFont="1" applyFill="1" applyBorder="1" applyAlignment="1">
      <alignment horizontal="center" vertical="center"/>
    </xf>
    <xf numFmtId="3" fontId="15" fillId="0" borderId="15" xfId="0" applyNumberFormat="1" applyFont="1" applyFill="1" applyBorder="1" applyAlignment="1" quotePrefix="1">
      <alignment horizontal="center" vertical="center"/>
    </xf>
    <xf numFmtId="3" fontId="15" fillId="0" borderId="15" xfId="42" applyNumberFormat="1" applyFont="1" applyFill="1" applyBorder="1" applyAlignment="1">
      <alignment horizontal="center" vertical="center"/>
    </xf>
    <xf numFmtId="0" fontId="15" fillId="0" borderId="15" xfId="0" applyFont="1" applyBorder="1" applyAlignment="1" applyProtection="1">
      <alignment vertical="center" wrapText="1"/>
      <protection/>
    </xf>
    <xf numFmtId="3" fontId="15" fillId="0" borderId="15" xfId="0" applyNumberFormat="1" applyFont="1" applyBorder="1" applyAlignment="1" applyProtection="1">
      <alignment vertical="center"/>
      <protection/>
    </xf>
    <xf numFmtId="168" fontId="15" fillId="0" borderId="18" xfId="0" applyNumberFormat="1" applyFont="1" applyBorder="1" applyAlignment="1" applyProtection="1">
      <alignment vertical="center"/>
      <protection/>
    </xf>
    <xf numFmtId="168" fontId="15" fillId="0" borderId="14" xfId="0" applyNumberFormat="1" applyFont="1" applyBorder="1" applyAlignment="1">
      <alignment horizontal="centerContinuous"/>
    </xf>
    <xf numFmtId="168" fontId="15" fillId="0" borderId="21" xfId="0" applyNumberFormat="1" applyFont="1" applyBorder="1" applyAlignment="1">
      <alignment horizontal="centerContinuous"/>
    </xf>
    <xf numFmtId="3" fontId="15" fillId="0" borderId="18" xfId="0" applyNumberFormat="1" applyFont="1" applyBorder="1" applyAlignment="1" applyProtection="1">
      <alignment horizontal="center"/>
      <protection/>
    </xf>
    <xf numFmtId="168" fontId="15" fillId="0" borderId="18" xfId="0" applyNumberFormat="1" applyFont="1" applyBorder="1" applyAlignment="1" applyProtection="1">
      <alignment horizontal="center"/>
      <protection/>
    </xf>
    <xf numFmtId="168" fontId="15" fillId="0" borderId="13" xfId="0" applyNumberFormat="1" applyFont="1" applyBorder="1" applyAlignment="1" applyProtection="1">
      <alignment horizontal="center"/>
      <protection/>
    </xf>
    <xf numFmtId="3" fontId="15" fillId="0" borderId="13" xfId="0" applyNumberFormat="1" applyFont="1" applyBorder="1" applyAlignment="1" applyProtection="1">
      <alignment horizontal="center"/>
      <protection/>
    </xf>
    <xf numFmtId="0" fontId="18" fillId="0" borderId="15" xfId="0" applyFont="1" applyBorder="1" applyAlignment="1" applyProtection="1">
      <alignment horizontal="left" vertical="center"/>
      <protection/>
    </xf>
    <xf numFmtId="168" fontId="15" fillId="0" borderId="16" xfId="0" applyNumberFormat="1" applyFont="1" applyBorder="1" applyAlignment="1">
      <alignment vertical="center"/>
    </xf>
    <xf numFmtId="168" fontId="15" fillId="0" borderId="15" xfId="0" applyNumberFormat="1" applyFont="1" applyBorder="1" applyAlignment="1">
      <alignment vertical="center"/>
    </xf>
    <xf numFmtId="0" fontId="15" fillId="0" borderId="15" xfId="0" applyFont="1" applyBorder="1" applyAlignment="1" applyProtection="1">
      <alignment vertical="center"/>
      <protection/>
    </xf>
    <xf numFmtId="168" fontId="15" fillId="0" borderId="16" xfId="0" applyNumberFormat="1" applyFont="1" applyBorder="1" applyAlignment="1" applyProtection="1">
      <alignment horizontal="right" vertical="center"/>
      <protection/>
    </xf>
    <xf numFmtId="168" fontId="15" fillId="0" borderId="16" xfId="0" applyNumberFormat="1" applyFont="1" applyBorder="1" applyAlignment="1">
      <alignment horizontal="right" vertical="center"/>
    </xf>
    <xf numFmtId="3" fontId="15" fillId="0" borderId="15" xfId="0" applyNumberFormat="1" applyFont="1" applyBorder="1" applyAlignment="1" applyProtection="1" quotePrefix="1">
      <alignment horizontal="right" vertical="center"/>
      <protection/>
    </xf>
    <xf numFmtId="3" fontId="15" fillId="0" borderId="13" xfId="0" applyNumberFormat="1" applyFont="1" applyBorder="1" applyAlignment="1" applyProtection="1">
      <alignment vertical="center"/>
      <protection/>
    </xf>
    <xf numFmtId="0" fontId="15" fillId="0" borderId="23" xfId="0" applyFont="1" applyBorder="1" applyAlignment="1" applyProtection="1">
      <alignment horizontal="center"/>
      <protection/>
    </xf>
    <xf numFmtId="3" fontId="15" fillId="0" borderId="0" xfId="0" applyNumberFormat="1" applyFont="1" applyBorder="1" applyAlignment="1" applyProtection="1">
      <alignment vertical="center"/>
      <protection/>
    </xf>
    <xf numFmtId="0" fontId="15" fillId="0" borderId="15" xfId="0" applyFont="1" applyBorder="1" applyAlignment="1" applyProtection="1">
      <alignment horizontal="left" vertical="center" wrapText="1"/>
      <protection/>
    </xf>
    <xf numFmtId="0" fontId="19" fillId="0" borderId="15" xfId="0" applyFont="1" applyBorder="1" applyAlignment="1" applyProtection="1">
      <alignment horizontal="left" vertical="center"/>
      <protection/>
    </xf>
    <xf numFmtId="3" fontId="15" fillId="0" borderId="21" xfId="0" applyNumberFormat="1" applyFont="1" applyBorder="1" applyAlignment="1" applyProtection="1">
      <alignment vertical="center"/>
      <protection/>
    </xf>
    <xf numFmtId="37" fontId="15" fillId="0" borderId="24" xfId="0" applyNumberFormat="1" applyFont="1" applyBorder="1" applyAlignment="1" applyProtection="1">
      <alignment vertical="center"/>
      <protection/>
    </xf>
    <xf numFmtId="0" fontId="15" fillId="0" borderId="15" xfId="0" applyFont="1" applyBorder="1" applyAlignment="1" applyProtection="1">
      <alignment horizontal="left"/>
      <protection/>
    </xf>
    <xf numFmtId="3" fontId="15" fillId="0" borderId="16" xfId="0" applyNumberFormat="1" applyFont="1" applyBorder="1" applyAlignment="1" applyProtection="1">
      <alignment/>
      <protection/>
    </xf>
    <xf numFmtId="168" fontId="15" fillId="0" borderId="16" xfId="0" applyNumberFormat="1" applyFont="1" applyBorder="1" applyAlignment="1" applyProtection="1">
      <alignment/>
      <protection/>
    </xf>
    <xf numFmtId="168" fontId="15" fillId="0" borderId="15" xfId="0" applyNumberFormat="1" applyFont="1" applyBorder="1" applyAlignment="1" applyProtection="1">
      <alignment/>
      <protection/>
    </xf>
    <xf numFmtId="3" fontId="15" fillId="0" borderId="15" xfId="0" applyNumberFormat="1" applyFont="1" applyBorder="1" applyAlignment="1" applyProtection="1">
      <alignment/>
      <protection/>
    </xf>
    <xf numFmtId="177" fontId="15" fillId="0" borderId="16" xfId="0" applyNumberFormat="1" applyFont="1" applyBorder="1" applyAlignment="1" applyProtection="1">
      <alignment/>
      <protection/>
    </xf>
    <xf numFmtId="0" fontId="15" fillId="0" borderId="13" xfId="0" applyFont="1" applyBorder="1" applyAlignment="1" applyProtection="1">
      <alignment horizontal="left"/>
      <protection/>
    </xf>
    <xf numFmtId="3" fontId="15" fillId="0" borderId="14" xfId="0" applyNumberFormat="1" applyFont="1" applyBorder="1" applyAlignment="1" applyProtection="1">
      <alignment/>
      <protection/>
    </xf>
    <xf numFmtId="168" fontId="15" fillId="0" borderId="13" xfId="0" applyNumberFormat="1" applyFont="1" applyBorder="1" applyAlignment="1" applyProtection="1">
      <alignment/>
      <protection/>
    </xf>
    <xf numFmtId="168" fontId="15" fillId="0" borderId="14" xfId="0" applyNumberFormat="1" applyFont="1" applyBorder="1" applyAlignment="1" applyProtection="1">
      <alignment/>
      <protection/>
    </xf>
    <xf numFmtId="0" fontId="15" fillId="0" borderId="23" xfId="0" applyFont="1" applyBorder="1" applyAlignment="1" applyProtection="1">
      <alignment horizontal="centerContinuous"/>
      <protection/>
    </xf>
    <xf numFmtId="0" fontId="15" fillId="0" borderId="18" xfId="0" applyFont="1" applyBorder="1" applyAlignment="1">
      <alignment horizontal="centerContinuous"/>
    </xf>
    <xf numFmtId="0" fontId="15" fillId="0" borderId="23" xfId="0" applyFont="1" applyBorder="1" applyAlignment="1">
      <alignment horizontal="centerContinuous"/>
    </xf>
    <xf numFmtId="0" fontId="15" fillId="0" borderId="17" xfId="0" applyFont="1" applyBorder="1" applyAlignment="1" applyProtection="1">
      <alignment vertical="center"/>
      <protection/>
    </xf>
    <xf numFmtId="0" fontId="15" fillId="0" borderId="20" xfId="0" applyFont="1" applyBorder="1" applyAlignment="1">
      <alignment horizontal="centerContinuous"/>
    </xf>
    <xf numFmtId="0" fontId="15" fillId="0" borderId="17" xfId="0" applyFont="1" applyBorder="1" applyAlignment="1">
      <alignment horizontal="center"/>
    </xf>
    <xf numFmtId="0" fontId="15" fillId="0" borderId="18" xfId="0" applyFont="1" applyBorder="1" applyAlignment="1">
      <alignment horizontal="center"/>
    </xf>
    <xf numFmtId="0" fontId="15" fillId="0" borderId="15" xfId="0" applyFont="1" applyBorder="1" applyAlignment="1" quotePrefix="1">
      <alignment horizontal="center" vertical="center"/>
    </xf>
    <xf numFmtId="168" fontId="15" fillId="0" borderId="14" xfId="0" applyNumberFormat="1" applyFont="1" applyBorder="1" applyAlignment="1">
      <alignment vertical="center"/>
    </xf>
    <xf numFmtId="0" fontId="15" fillId="0" borderId="17" xfId="0" applyFont="1" applyBorder="1" applyAlignment="1">
      <alignment vertical="center" wrapText="1"/>
    </xf>
    <xf numFmtId="0" fontId="15" fillId="0" borderId="18" xfId="0" applyFont="1" applyBorder="1" applyAlignment="1" quotePrefix="1">
      <alignment horizontal="center"/>
    </xf>
    <xf numFmtId="0" fontId="15" fillId="0" borderId="13" xfId="0" applyFont="1" applyBorder="1" applyAlignment="1" quotePrefix="1">
      <alignment horizontal="center"/>
    </xf>
    <xf numFmtId="37" fontId="15" fillId="0" borderId="15" xfId="0" applyNumberFormat="1" applyFont="1" applyBorder="1" applyAlignment="1">
      <alignment vertical="center"/>
    </xf>
    <xf numFmtId="0" fontId="15" fillId="0" borderId="21" xfId="0" applyFont="1" applyBorder="1" applyAlignment="1" applyProtection="1">
      <alignment horizontal="centerContinuous" wrapText="1"/>
      <protection/>
    </xf>
    <xf numFmtId="0" fontId="15" fillId="0" borderId="14" xfId="0" applyFont="1" applyBorder="1" applyAlignment="1">
      <alignment horizontal="centerContinuous" wrapText="1"/>
    </xf>
    <xf numFmtId="0" fontId="15" fillId="0" borderId="14" xfId="0" applyFont="1" applyBorder="1" applyAlignment="1" applyProtection="1" quotePrefix="1">
      <alignment horizontal="center"/>
      <protection/>
    </xf>
    <xf numFmtId="0" fontId="15" fillId="0" borderId="13" xfId="0" applyFont="1" applyBorder="1" applyAlignment="1" applyProtection="1">
      <alignment horizontal="center" vertical="center" wrapText="1"/>
      <protection/>
    </xf>
    <xf numFmtId="168" fontId="15" fillId="0" borderId="16" xfId="0" applyNumberFormat="1" applyFont="1" applyBorder="1" applyAlignment="1" applyProtection="1">
      <alignment horizontal="center" vertical="center"/>
      <protection/>
    </xf>
    <xf numFmtId="168" fontId="15" fillId="0" borderId="16" xfId="0" applyNumberFormat="1" applyFont="1" applyBorder="1" applyAlignment="1">
      <alignment horizontal="center" vertical="center"/>
    </xf>
    <xf numFmtId="168" fontId="15" fillId="0" borderId="15" xfId="0" applyNumberFormat="1" applyFont="1" applyBorder="1" applyAlignment="1">
      <alignment horizontal="center" vertical="center"/>
    </xf>
    <xf numFmtId="168" fontId="15" fillId="0" borderId="14" xfId="0" applyNumberFormat="1" applyFont="1" applyBorder="1" applyAlignment="1" applyProtection="1" quotePrefix="1">
      <alignment horizontal="center" vertical="center"/>
      <protection/>
    </xf>
    <xf numFmtId="0" fontId="15" fillId="0" borderId="0" xfId="0" applyFont="1" applyAlignment="1" applyProtection="1">
      <alignment horizontal="centerContinuous" vertical="center"/>
      <protection/>
    </xf>
    <xf numFmtId="0" fontId="17" fillId="0" borderId="0" xfId="0" applyFont="1" applyAlignment="1">
      <alignment horizontal="centerContinuous" vertical="center"/>
    </xf>
    <xf numFmtId="0" fontId="15" fillId="0" borderId="14" xfId="0" applyFont="1" applyBorder="1" applyAlignment="1" applyProtection="1">
      <alignment horizontal="center" vertical="center"/>
      <protection/>
    </xf>
    <xf numFmtId="166" fontId="15" fillId="0" borderId="15" xfId="0" applyNumberFormat="1" applyFont="1" applyBorder="1" applyAlignment="1" applyProtection="1">
      <alignment horizontal="center" vertical="center"/>
      <protection/>
    </xf>
    <xf numFmtId="0" fontId="15" fillId="0" borderId="16" xfId="0" applyFont="1" applyBorder="1" applyAlignment="1" applyProtection="1">
      <alignment horizontal="center" vertical="center"/>
      <protection/>
    </xf>
    <xf numFmtId="166" fontId="15" fillId="0" borderId="15" xfId="0" applyNumberFormat="1" applyFont="1" applyFill="1" applyBorder="1" applyAlignment="1" applyProtection="1">
      <alignment horizontal="center" vertical="center"/>
      <protection/>
    </xf>
    <xf numFmtId="1" fontId="15" fillId="0" borderId="16" xfId="0" applyNumberFormat="1" applyFont="1" applyBorder="1" applyAlignment="1" applyProtection="1">
      <alignment horizontal="center" vertical="center"/>
      <protection/>
    </xf>
    <xf numFmtId="168" fontId="15" fillId="0" borderId="16" xfId="0" applyNumberFormat="1" applyFont="1" applyFill="1" applyBorder="1" applyAlignment="1" applyProtection="1">
      <alignment horizontal="center" vertical="center"/>
      <protection/>
    </xf>
    <xf numFmtId="166" fontId="15" fillId="0" borderId="16" xfId="0" applyNumberFormat="1" applyFont="1" applyFill="1" applyBorder="1" applyAlignment="1" applyProtection="1">
      <alignment horizontal="center" vertical="center"/>
      <protection/>
    </xf>
    <xf numFmtId="168" fontId="15" fillId="0" borderId="15" xfId="0" applyNumberFormat="1" applyFont="1" applyBorder="1" applyAlignment="1" applyProtection="1">
      <alignment horizontal="center" vertical="center"/>
      <protection/>
    </xf>
    <xf numFmtId="168" fontId="15" fillId="0" borderId="15" xfId="0" applyNumberFormat="1" applyFont="1" applyFill="1" applyBorder="1" applyAlignment="1" applyProtection="1">
      <alignment horizontal="center" vertical="center"/>
      <protection/>
    </xf>
    <xf numFmtId="166" fontId="15" fillId="0" borderId="16" xfId="0" applyNumberFormat="1" applyFont="1" applyBorder="1" applyAlignment="1" applyProtection="1">
      <alignment horizontal="center" vertical="center"/>
      <protection/>
    </xf>
    <xf numFmtId="168" fontId="15" fillId="0" borderId="15" xfId="0" applyNumberFormat="1" applyFont="1" applyBorder="1" applyAlignment="1" applyProtection="1" quotePrefix="1">
      <alignment horizontal="center" vertical="center"/>
      <protection/>
    </xf>
    <xf numFmtId="0" fontId="15" fillId="0" borderId="20" xfId="0" applyFont="1" applyBorder="1" applyAlignment="1" applyProtection="1">
      <alignment horizontal="centerContinuous" vertical="center"/>
      <protection/>
    </xf>
    <xf numFmtId="0" fontId="15" fillId="0" borderId="14" xfId="0" applyFont="1" applyBorder="1" applyAlignment="1">
      <alignment horizontal="centerContinuous" vertical="center"/>
    </xf>
    <xf numFmtId="0" fontId="15" fillId="0" borderId="21" xfId="0" applyFont="1" applyBorder="1" applyAlignment="1" applyProtection="1">
      <alignment horizontal="centerContinuous" vertical="center"/>
      <protection/>
    </xf>
    <xf numFmtId="0" fontId="15" fillId="0" borderId="13" xfId="0" applyFont="1" applyBorder="1" applyAlignment="1">
      <alignment horizontal="left" vertical="center" indent="1"/>
    </xf>
    <xf numFmtId="37" fontId="15" fillId="0" borderId="14" xfId="0" applyNumberFormat="1" applyFont="1" applyBorder="1" applyAlignment="1">
      <alignment vertical="center"/>
    </xf>
    <xf numFmtId="166" fontId="15" fillId="0" borderId="14" xfId="0" applyNumberFormat="1" applyFont="1" applyBorder="1" applyAlignment="1">
      <alignment vertical="center"/>
    </xf>
    <xf numFmtId="37" fontId="15" fillId="0" borderId="14" xfId="0" applyNumberFormat="1" applyFont="1" applyFill="1" applyBorder="1" applyAlignment="1">
      <alignment vertical="center"/>
    </xf>
    <xf numFmtId="0" fontId="15" fillId="0" borderId="25" xfId="0" applyFont="1" applyBorder="1" applyAlignment="1" applyProtection="1">
      <alignment horizontal="centerContinuous"/>
      <protection/>
    </xf>
    <xf numFmtId="3" fontId="15" fillId="0" borderId="15" xfId="0" applyNumberFormat="1" applyFont="1" applyBorder="1" applyAlignment="1" applyProtection="1">
      <alignment horizontal="center" vertical="center"/>
      <protection/>
    </xf>
    <xf numFmtId="3" fontId="15" fillId="0" borderId="16" xfId="0" applyNumberFormat="1" applyFont="1" applyBorder="1" applyAlignment="1" applyProtection="1">
      <alignment horizontal="center" vertical="center"/>
      <protection/>
    </xf>
    <xf numFmtId="3" fontId="15" fillId="0" borderId="15" xfId="0" applyNumberFormat="1" applyFont="1" applyFill="1" applyBorder="1" applyAlignment="1" applyProtection="1">
      <alignment horizontal="center" vertical="center"/>
      <protection/>
    </xf>
    <xf numFmtId="1" fontId="15" fillId="0" borderId="15" xfId="0" applyNumberFormat="1" applyFont="1" applyBorder="1" applyAlignment="1" applyProtection="1">
      <alignment horizontal="center" vertical="center"/>
      <protection/>
    </xf>
    <xf numFmtId="3" fontId="15" fillId="0" borderId="16" xfId="0" applyNumberFormat="1" applyFont="1" applyFill="1" applyBorder="1" applyAlignment="1" applyProtection="1">
      <alignment horizontal="center" vertical="center"/>
      <protection/>
    </xf>
    <xf numFmtId="3" fontId="15" fillId="0" borderId="15" xfId="0" applyNumberFormat="1" applyFont="1" applyBorder="1" applyAlignment="1" applyProtection="1" quotePrefix="1">
      <alignment horizontal="center" vertical="center"/>
      <protection/>
    </xf>
    <xf numFmtId="3" fontId="15" fillId="0" borderId="16" xfId="0" applyNumberFormat="1" applyFont="1" applyBorder="1" applyAlignment="1">
      <alignment horizontal="center" vertical="center"/>
    </xf>
    <xf numFmtId="0" fontId="15" fillId="0" borderId="15" xfId="0" applyNumberFormat="1" applyFont="1" applyBorder="1" applyAlignment="1" applyProtection="1">
      <alignment horizontal="center" vertical="center"/>
      <protection/>
    </xf>
    <xf numFmtId="37" fontId="15" fillId="0" borderId="16" xfId="0" applyNumberFormat="1" applyFont="1" applyBorder="1" applyAlignment="1" applyProtection="1">
      <alignment vertical="center"/>
      <protection/>
    </xf>
    <xf numFmtId="37" fontId="15" fillId="0" borderId="14" xfId="0" applyNumberFormat="1" applyFont="1" applyBorder="1" applyAlignment="1" applyProtection="1">
      <alignment vertical="center"/>
      <protection/>
    </xf>
    <xf numFmtId="166" fontId="15" fillId="0" borderId="16" xfId="0" applyNumberFormat="1" applyFont="1" applyBorder="1" applyAlignment="1" applyProtection="1">
      <alignment vertical="center"/>
      <protection/>
    </xf>
    <xf numFmtId="166" fontId="15" fillId="0" borderId="14" xfId="0" applyNumberFormat="1" applyFont="1" applyBorder="1" applyAlignment="1" applyProtection="1">
      <alignment vertical="center"/>
      <protection/>
    </xf>
    <xf numFmtId="166" fontId="15" fillId="0" borderId="15" xfId="0" applyNumberFormat="1" applyFont="1" applyBorder="1" applyAlignment="1" applyProtection="1">
      <alignment vertical="center"/>
      <protection/>
    </xf>
    <xf numFmtId="166" fontId="15" fillId="0" borderId="13" xfId="0" applyNumberFormat="1" applyFont="1" applyBorder="1" applyAlignment="1" applyProtection="1">
      <alignment vertical="center"/>
      <protection/>
    </xf>
    <xf numFmtId="0" fontId="4" fillId="0" borderId="17" xfId="0" applyFont="1" applyBorder="1" applyAlignment="1">
      <alignment/>
    </xf>
    <xf numFmtId="0" fontId="4" fillId="0" borderId="17" xfId="0" applyFont="1" applyFill="1" applyBorder="1" applyAlignment="1">
      <alignment/>
    </xf>
    <xf numFmtId="3" fontId="15" fillId="0" borderId="0" xfId="0" applyNumberFormat="1" applyFont="1" applyAlignment="1">
      <alignment/>
    </xf>
    <xf numFmtId="0" fontId="7" fillId="0" borderId="0" xfId="0" applyNumberFormat="1" applyFont="1" applyAlignment="1">
      <alignment/>
    </xf>
    <xf numFmtId="37" fontId="15" fillId="0" borderId="13" xfId="0" applyNumberFormat="1" applyFont="1" applyFill="1" applyBorder="1" applyAlignment="1">
      <alignment vertical="center"/>
    </xf>
    <xf numFmtId="0" fontId="21" fillId="0" borderId="0" xfId="0" applyFont="1" applyAlignment="1">
      <alignment/>
    </xf>
    <xf numFmtId="0" fontId="15" fillId="0" borderId="0" xfId="0" applyFont="1" applyAlignment="1" applyProtection="1">
      <alignment/>
      <protection/>
    </xf>
    <xf numFmtId="0" fontId="16" fillId="0" borderId="0" xfId="0" applyFont="1" applyAlignment="1" applyProtection="1">
      <alignment/>
      <protection/>
    </xf>
    <xf numFmtId="0" fontId="14" fillId="0" borderId="0" xfId="0" applyFont="1" applyBorder="1" applyAlignment="1" applyProtection="1">
      <alignment vertical="center"/>
      <protection/>
    </xf>
    <xf numFmtId="0" fontId="15" fillId="0" borderId="0" xfId="0" applyFont="1" applyAlignment="1">
      <alignment/>
    </xf>
    <xf numFmtId="0" fontId="16" fillId="0" borderId="0" xfId="0" applyFont="1" applyAlignment="1" applyProtection="1">
      <alignment vertical="center"/>
      <protection/>
    </xf>
    <xf numFmtId="0" fontId="16" fillId="0" borderId="0" xfId="0" applyFont="1" applyAlignment="1">
      <alignment/>
    </xf>
    <xf numFmtId="0" fontId="15" fillId="0" borderId="0" xfId="0" applyFont="1" applyAlignment="1" applyProtection="1">
      <alignment vertical="center"/>
      <protection/>
    </xf>
    <xf numFmtId="0" fontId="16" fillId="0" borderId="0" xfId="0" applyFont="1" applyAlignment="1" applyProtection="1">
      <alignment wrapText="1"/>
      <protection/>
    </xf>
    <xf numFmtId="0" fontId="16" fillId="0" borderId="0" xfId="0" applyFont="1" applyAlignment="1" applyProtection="1">
      <alignment vertical="center" wrapText="1"/>
      <protection/>
    </xf>
    <xf numFmtId="0" fontId="16" fillId="0" borderId="0" xfId="0" applyFont="1" applyAlignment="1">
      <alignment wrapText="1"/>
    </xf>
    <xf numFmtId="0" fontId="17" fillId="0" borderId="0" xfId="0" applyFont="1" applyBorder="1" applyAlignment="1">
      <alignment vertical="center"/>
    </xf>
    <xf numFmtId="0" fontId="15" fillId="0" borderId="0" xfId="0" applyFont="1" applyBorder="1" applyAlignment="1" applyProtection="1">
      <alignment vertical="center"/>
      <protection/>
    </xf>
    <xf numFmtId="0" fontId="16" fillId="0" borderId="0" xfId="0" applyFont="1" applyBorder="1" applyAlignment="1" applyProtection="1">
      <alignment vertical="center" wrapText="1"/>
      <protection/>
    </xf>
    <xf numFmtId="37" fontId="15" fillId="0" borderId="15" xfId="0" applyNumberFormat="1" applyFont="1" applyBorder="1" applyAlignment="1">
      <alignment/>
    </xf>
    <xf numFmtId="3" fontId="15" fillId="0" borderId="10" xfId="0" applyNumberFormat="1" applyFont="1" applyBorder="1" applyAlignment="1" applyProtection="1" quotePrefix="1">
      <alignment horizontal="right" vertical="center"/>
      <protection/>
    </xf>
    <xf numFmtId="3" fontId="15" fillId="0" borderId="0" xfId="0" applyNumberFormat="1" applyFont="1" applyBorder="1" applyAlignment="1" applyProtection="1">
      <alignment horizontal="right" vertical="center"/>
      <protection/>
    </xf>
    <xf numFmtId="3" fontId="15" fillId="0" borderId="0" xfId="0" applyNumberFormat="1" applyFont="1" applyBorder="1" applyAlignment="1" applyProtection="1" quotePrefix="1">
      <alignment horizontal="right" vertical="center"/>
      <protection/>
    </xf>
    <xf numFmtId="169" fontId="15" fillId="0" borderId="14" xfId="0" applyNumberFormat="1" applyFont="1" applyBorder="1" applyAlignment="1">
      <alignment vertical="center"/>
    </xf>
    <xf numFmtId="0" fontId="15" fillId="0" borderId="16" xfId="0" applyFont="1" applyBorder="1" applyAlignment="1">
      <alignment horizontal="center"/>
    </xf>
    <xf numFmtId="0" fontId="15" fillId="0" borderId="15" xfId="0" applyFont="1" applyBorder="1" applyAlignment="1">
      <alignment/>
    </xf>
    <xf numFmtId="0" fontId="23" fillId="0" borderId="0" xfId="0" applyFont="1" applyAlignment="1">
      <alignment/>
    </xf>
    <xf numFmtId="37" fontId="7" fillId="0" borderId="0" xfId="0" applyNumberFormat="1" applyFont="1" applyAlignment="1">
      <alignment/>
    </xf>
    <xf numFmtId="3" fontId="15" fillId="0" borderId="16" xfId="0" applyNumberFormat="1" applyFont="1" applyBorder="1" applyAlignment="1" applyProtection="1">
      <alignment horizontal="center"/>
      <protection/>
    </xf>
    <xf numFmtId="168" fontId="15" fillId="0" borderId="16" xfId="0" applyNumberFormat="1" applyFont="1" applyBorder="1" applyAlignment="1" applyProtection="1">
      <alignment horizontal="center"/>
      <protection/>
    </xf>
    <xf numFmtId="168" fontId="15" fillId="0" borderId="15" xfId="0" applyNumberFormat="1" applyFont="1" applyBorder="1" applyAlignment="1" applyProtection="1">
      <alignment horizontal="center"/>
      <protection/>
    </xf>
    <xf numFmtId="3" fontId="15" fillId="0" borderId="15" xfId="0" applyNumberFormat="1" applyFont="1" applyBorder="1" applyAlignment="1" applyProtection="1">
      <alignment horizontal="center"/>
      <protection/>
    </xf>
    <xf numFmtId="0" fontId="15" fillId="0" borderId="16" xfId="0" applyFont="1" applyBorder="1" applyAlignment="1" applyProtection="1">
      <alignment horizontal="center"/>
      <protection/>
    </xf>
    <xf numFmtId="0" fontId="15" fillId="0" borderId="15" xfId="0" applyFont="1" applyBorder="1" applyAlignment="1">
      <alignment horizontal="center"/>
    </xf>
    <xf numFmtId="0" fontId="18" fillId="0" borderId="15" xfId="0" applyFont="1" applyBorder="1" applyAlignment="1">
      <alignment horizontal="left"/>
    </xf>
    <xf numFmtId="0" fontId="15" fillId="0" borderId="15" xfId="0" applyFont="1" applyBorder="1" applyAlignment="1">
      <alignment horizontal="left" indent="1"/>
    </xf>
    <xf numFmtId="0" fontId="15" fillId="0" borderId="13" xfId="0" applyFont="1" applyBorder="1" applyAlignment="1" applyProtection="1">
      <alignment vertical="center"/>
      <protection/>
    </xf>
    <xf numFmtId="0" fontId="15" fillId="0" borderId="15" xfId="0" applyFont="1" applyBorder="1" applyAlignment="1" applyProtection="1">
      <alignment horizontal="center"/>
      <protection/>
    </xf>
    <xf numFmtId="0" fontId="18" fillId="0" borderId="15" xfId="0" applyFont="1" applyBorder="1" applyAlignment="1">
      <alignment/>
    </xf>
    <xf numFmtId="0" fontId="15" fillId="0" borderId="15" xfId="0" applyFont="1" applyBorder="1" applyAlignment="1">
      <alignment horizontal="left"/>
    </xf>
    <xf numFmtId="0" fontId="15" fillId="0" borderId="13" xfId="0" applyFont="1" applyBorder="1" applyAlignment="1" applyProtection="1">
      <alignment horizontal="left" vertical="center" wrapText="1"/>
      <protection/>
    </xf>
    <xf numFmtId="37" fontId="15" fillId="0" borderId="13" xfId="0" applyNumberFormat="1" applyFont="1" applyBorder="1" applyAlignment="1" applyProtection="1" quotePrefix="1">
      <alignment horizontal="right" vertical="center"/>
      <protection/>
    </xf>
    <xf numFmtId="0" fontId="15" fillId="0" borderId="0" xfId="0" applyFont="1" applyBorder="1" applyAlignment="1" applyProtection="1">
      <alignment horizontal="left" vertical="center"/>
      <protection/>
    </xf>
    <xf numFmtId="168" fontId="15" fillId="0" borderId="0" xfId="0" applyNumberFormat="1" applyFont="1" applyBorder="1" applyAlignment="1" applyProtection="1">
      <alignment vertical="center"/>
      <protection/>
    </xf>
    <xf numFmtId="37" fontId="15" fillId="0" borderId="0" xfId="0" applyNumberFormat="1" applyFont="1" applyBorder="1" applyAlignment="1" applyProtection="1">
      <alignment vertical="center"/>
      <protection/>
    </xf>
    <xf numFmtId="0" fontId="15" fillId="0" borderId="0" xfId="0" applyFont="1" applyBorder="1" applyAlignment="1" applyProtection="1" quotePrefix="1">
      <alignment horizontal="left" vertical="center"/>
      <protection/>
    </xf>
    <xf numFmtId="0" fontId="26" fillId="0" borderId="15" xfId="0" applyFont="1" applyBorder="1" applyAlignment="1">
      <alignment horizontal="left" indent="1"/>
    </xf>
    <xf numFmtId="0" fontId="26" fillId="0" borderId="15" xfId="0" applyFont="1" applyBorder="1" applyAlignment="1">
      <alignment horizontal="left"/>
    </xf>
    <xf numFmtId="0" fontId="26" fillId="0" borderId="15" xfId="0" applyFont="1" applyBorder="1" applyAlignment="1" applyProtection="1">
      <alignment vertical="center" wrapText="1"/>
      <protection/>
    </xf>
    <xf numFmtId="0" fontId="26" fillId="0" borderId="15" xfId="0" applyFont="1" applyBorder="1" applyAlignment="1" applyProtection="1" quotePrefix="1">
      <alignment horizontal="left" vertical="center" wrapText="1"/>
      <protection/>
    </xf>
    <xf numFmtId="37" fontId="15" fillId="0" borderId="16" xfId="0" applyNumberFormat="1" applyFont="1" applyBorder="1" applyAlignment="1" applyProtection="1">
      <alignment/>
      <protection/>
    </xf>
    <xf numFmtId="0" fontId="18" fillId="0" borderId="15" xfId="0" applyFont="1" applyBorder="1" applyAlignment="1" applyProtection="1">
      <alignment vertical="center"/>
      <protection/>
    </xf>
    <xf numFmtId="168" fontId="15" fillId="0" borderId="14" xfId="0" applyNumberFormat="1" applyFont="1" applyBorder="1" applyAlignment="1" applyProtection="1">
      <alignment horizontal="right" vertical="center"/>
      <protection/>
    </xf>
    <xf numFmtId="0" fontId="15" fillId="0" borderId="24" xfId="0" applyFont="1" applyBorder="1" applyAlignment="1">
      <alignment/>
    </xf>
    <xf numFmtId="0" fontId="15" fillId="0" borderId="15" xfId="0" applyFont="1" applyBorder="1" applyAlignment="1">
      <alignment/>
    </xf>
    <xf numFmtId="0" fontId="15" fillId="0" borderId="17" xfId="0" applyFont="1" applyBorder="1" applyAlignment="1">
      <alignment/>
    </xf>
    <xf numFmtId="0" fontId="15" fillId="0" borderId="13" xfId="0" applyFont="1" applyBorder="1" applyAlignment="1">
      <alignment/>
    </xf>
    <xf numFmtId="0" fontId="15" fillId="0" borderId="15" xfId="0" applyFont="1" applyBorder="1" applyAlignment="1">
      <alignment wrapText="1"/>
    </xf>
    <xf numFmtId="37" fontId="15" fillId="0" borderId="13" xfId="0" applyNumberFormat="1" applyFont="1" applyBorder="1" applyAlignment="1">
      <alignment/>
    </xf>
    <xf numFmtId="37" fontId="15" fillId="0" borderId="17" xfId="0" applyNumberFormat="1" applyFont="1" applyBorder="1" applyAlignment="1">
      <alignment/>
    </xf>
    <xf numFmtId="177" fontId="15" fillId="0" borderId="15" xfId="0" applyNumberFormat="1" applyFont="1" applyBorder="1" applyAlignment="1">
      <alignment/>
    </xf>
    <xf numFmtId="177" fontId="15" fillId="0" borderId="13" xfId="0" applyNumberFormat="1" applyFont="1" applyBorder="1" applyAlignment="1">
      <alignment/>
    </xf>
    <xf numFmtId="0" fontId="15" fillId="0" borderId="21" xfId="0" applyFont="1" applyBorder="1" applyAlignment="1" applyProtection="1" quotePrefix="1">
      <alignment horizontal="centerContinuous"/>
      <protection/>
    </xf>
    <xf numFmtId="0" fontId="15" fillId="0" borderId="15" xfId="0" applyFont="1" applyBorder="1" applyAlignment="1" applyProtection="1">
      <alignment horizontal="left" vertical="center" indent="1"/>
      <protection/>
    </xf>
    <xf numFmtId="0" fontId="15" fillId="0" borderId="15" xfId="0" applyFont="1" applyBorder="1" applyAlignment="1" applyProtection="1">
      <alignment horizontal="left" vertical="center" wrapText="1" indent="1"/>
      <protection/>
    </xf>
    <xf numFmtId="2" fontId="15" fillId="0" borderId="16" xfId="0" applyNumberFormat="1" applyFont="1" applyBorder="1" applyAlignment="1" applyProtection="1">
      <alignment vertical="center"/>
      <protection/>
    </xf>
    <xf numFmtId="2" fontId="15" fillId="0" borderId="15" xfId="0" applyNumberFormat="1" applyFont="1" applyBorder="1" applyAlignment="1" applyProtection="1">
      <alignment vertical="center"/>
      <protection/>
    </xf>
    <xf numFmtId="2" fontId="15" fillId="0" borderId="16" xfId="0" applyNumberFormat="1" applyFont="1" applyBorder="1" applyAlignment="1" applyProtection="1">
      <alignment/>
      <protection/>
    </xf>
    <xf numFmtId="2" fontId="15" fillId="0" borderId="16" xfId="0" applyNumberFormat="1" applyFont="1" applyBorder="1" applyAlignment="1" applyProtection="1">
      <alignment horizontal="center"/>
      <protection/>
    </xf>
    <xf numFmtId="2" fontId="15" fillId="0" borderId="16" xfId="0" applyNumberFormat="1" applyFont="1" applyBorder="1" applyAlignment="1">
      <alignment vertical="center"/>
    </xf>
    <xf numFmtId="2" fontId="15" fillId="0" borderId="15" xfId="0" applyNumberFormat="1" applyFont="1" applyBorder="1" applyAlignment="1" applyProtection="1">
      <alignment/>
      <protection/>
    </xf>
    <xf numFmtId="2" fontId="15" fillId="0" borderId="15" xfId="0" applyNumberFormat="1" applyFont="1" applyBorder="1" applyAlignment="1" applyProtection="1">
      <alignment horizontal="center"/>
      <protection/>
    </xf>
    <xf numFmtId="2" fontId="15" fillId="0" borderId="15" xfId="0" applyNumberFormat="1" applyFont="1" applyBorder="1" applyAlignment="1">
      <alignment vertical="center"/>
    </xf>
    <xf numFmtId="2" fontId="15" fillId="0" borderId="16" xfId="0" applyNumberFormat="1" applyFont="1" applyBorder="1" applyAlignment="1" applyProtection="1">
      <alignment horizontal="right" vertical="center"/>
      <protection/>
    </xf>
    <xf numFmtId="2" fontId="15" fillId="0" borderId="16" xfId="0" applyNumberFormat="1" applyFont="1" applyBorder="1" applyAlignment="1" applyProtection="1">
      <alignment horizontal="right"/>
      <protection/>
    </xf>
    <xf numFmtId="2" fontId="15" fillId="0" borderId="16" xfId="0" applyNumberFormat="1" applyFont="1" applyBorder="1" applyAlignment="1">
      <alignment horizontal="right" vertical="center"/>
    </xf>
    <xf numFmtId="37" fontId="15" fillId="0" borderId="0" xfId="0" applyNumberFormat="1" applyFont="1" applyAlignment="1">
      <alignment/>
    </xf>
    <xf numFmtId="37" fontId="15" fillId="0" borderId="24" xfId="0" applyNumberFormat="1" applyFont="1" applyBorder="1" applyAlignment="1">
      <alignment/>
    </xf>
    <xf numFmtId="168" fontId="15" fillId="0" borderId="12" xfId="0" applyNumberFormat="1" applyFont="1" applyBorder="1" applyAlignment="1" applyProtection="1">
      <alignment/>
      <protection/>
    </xf>
    <xf numFmtId="0" fontId="15" fillId="0" borderId="0" xfId="0" applyFont="1" applyBorder="1" applyAlignment="1">
      <alignment horizontal="center"/>
    </xf>
    <xf numFmtId="0" fontId="16" fillId="0" borderId="0" xfId="0" applyFont="1" applyAlignment="1">
      <alignment horizontal="center"/>
    </xf>
    <xf numFmtId="2" fontId="15" fillId="0" borderId="14" xfId="0" applyNumberFormat="1" applyFont="1" applyBorder="1" applyAlignment="1" applyProtection="1">
      <alignment vertical="center"/>
      <protection/>
    </xf>
    <xf numFmtId="166" fontId="15" fillId="0" borderId="24" xfId="0" applyNumberFormat="1" applyFont="1" applyBorder="1" applyAlignment="1">
      <alignment/>
    </xf>
    <xf numFmtId="166" fontId="15" fillId="0" borderId="15" xfId="0" applyNumberFormat="1" applyFont="1" applyBorder="1" applyAlignment="1">
      <alignment/>
    </xf>
    <xf numFmtId="166" fontId="15" fillId="0" borderId="13" xfId="0" applyNumberFormat="1" applyFont="1" applyBorder="1" applyAlignment="1">
      <alignment/>
    </xf>
    <xf numFmtId="0" fontId="15" fillId="0" borderId="0" xfId="0" applyFont="1" applyBorder="1" applyAlignment="1">
      <alignment/>
    </xf>
    <xf numFmtId="37" fontId="15" fillId="0" borderId="0" xfId="0" applyNumberFormat="1" applyFont="1" applyBorder="1" applyAlignment="1">
      <alignment/>
    </xf>
    <xf numFmtId="166" fontId="15" fillId="0" borderId="0" xfId="0" applyNumberFormat="1" applyFont="1" applyBorder="1" applyAlignment="1">
      <alignment/>
    </xf>
    <xf numFmtId="37" fontId="15" fillId="0" borderId="18" xfId="0" applyNumberFormat="1" applyFont="1" applyBorder="1" applyAlignment="1" applyProtection="1">
      <alignment vertical="center"/>
      <protection/>
    </xf>
    <xf numFmtId="0" fontId="15" fillId="0" borderId="0" xfId="0" applyFont="1" applyAlignment="1">
      <alignment wrapText="1"/>
    </xf>
    <xf numFmtId="0" fontId="15" fillId="0" borderId="0" xfId="0" applyFont="1" applyBorder="1" applyAlignment="1">
      <alignment/>
    </xf>
    <xf numFmtId="168" fontId="15" fillId="0" borderId="16" xfId="0" applyNumberFormat="1" applyFont="1" applyBorder="1" applyAlignment="1" applyProtection="1" quotePrefix="1">
      <alignment horizontal="right" vertical="center"/>
      <protection/>
    </xf>
    <xf numFmtId="0" fontId="9" fillId="0" borderId="0" xfId="0" applyFont="1" applyAlignment="1">
      <alignment vertical="center" wrapText="1"/>
    </xf>
    <xf numFmtId="0" fontId="0" fillId="0" borderId="0" xfId="0" applyAlignment="1">
      <alignment vertical="center" wrapText="1"/>
    </xf>
    <xf numFmtId="3" fontId="15" fillId="0" borderId="20" xfId="0" applyNumberFormat="1" applyFont="1" applyBorder="1" applyAlignment="1" applyProtection="1">
      <alignment horizontal="center" vertical="center"/>
      <protection/>
    </xf>
    <xf numFmtId="0" fontId="15" fillId="0" borderId="20" xfId="0" applyFont="1" applyBorder="1" applyAlignment="1">
      <alignment horizontal="center" vertical="center"/>
    </xf>
    <xf numFmtId="0" fontId="4" fillId="0" borderId="0" xfId="0" applyFont="1" applyBorder="1" applyAlignment="1">
      <alignment/>
    </xf>
    <xf numFmtId="168" fontId="15" fillId="0" borderId="13" xfId="0" applyNumberFormat="1" applyFont="1" applyBorder="1" applyAlignment="1">
      <alignment vertical="center"/>
    </xf>
    <xf numFmtId="178" fontId="4" fillId="0" borderId="16" xfId="59" applyNumberFormat="1" applyFont="1" applyBorder="1" applyAlignment="1">
      <alignment/>
    </xf>
    <xf numFmtId="178" fontId="4" fillId="0" borderId="18" xfId="59" applyNumberFormat="1" applyFont="1" applyBorder="1" applyAlignment="1">
      <alignment/>
    </xf>
    <xf numFmtId="0" fontId="4" fillId="0" borderId="13" xfId="0" applyFont="1" applyBorder="1" applyAlignment="1">
      <alignment horizontal="center" vertical="center"/>
    </xf>
    <xf numFmtId="168" fontId="4" fillId="0" borderId="24" xfId="0" applyNumberFormat="1" applyFont="1" applyBorder="1" applyAlignment="1">
      <alignment/>
    </xf>
    <xf numFmtId="168" fontId="4" fillId="0" borderId="17" xfId="0" applyNumberFormat="1" applyFont="1" applyBorder="1" applyAlignment="1">
      <alignment/>
    </xf>
    <xf numFmtId="168" fontId="4" fillId="0" borderId="12" xfId="0" applyNumberFormat="1" applyFont="1" applyBorder="1" applyAlignment="1">
      <alignment/>
    </xf>
    <xf numFmtId="0" fontId="4" fillId="0" borderId="17" xfId="0" applyFont="1" applyBorder="1" applyAlignment="1">
      <alignment horizontal="center"/>
    </xf>
    <xf numFmtId="168" fontId="4" fillId="0" borderId="18" xfId="0" applyNumberFormat="1" applyFont="1" applyBorder="1" applyAlignment="1">
      <alignment/>
    </xf>
    <xf numFmtId="0" fontId="4" fillId="0" borderId="24" xfId="0" applyFont="1" applyBorder="1" applyAlignment="1">
      <alignment horizontal="center"/>
    </xf>
    <xf numFmtId="178" fontId="4" fillId="0" borderId="24" xfId="59" applyNumberFormat="1" applyFont="1" applyBorder="1" applyAlignment="1">
      <alignment/>
    </xf>
    <xf numFmtId="178" fontId="4" fillId="0" borderId="17" xfId="59" applyNumberFormat="1" applyFont="1" applyBorder="1" applyAlignment="1">
      <alignment/>
    </xf>
    <xf numFmtId="177" fontId="15" fillId="0" borderId="13" xfId="0" applyNumberFormat="1" applyFont="1" applyBorder="1" applyAlignment="1" applyProtection="1">
      <alignment horizontal="center" vertical="center"/>
      <protection/>
    </xf>
    <xf numFmtId="168" fontId="15" fillId="0" borderId="13" xfId="0" applyNumberFormat="1" applyFont="1" applyBorder="1" applyAlignment="1">
      <alignment horizontal="center" vertical="center"/>
    </xf>
    <xf numFmtId="3" fontId="15" fillId="0" borderId="20" xfId="0" applyNumberFormat="1" applyFont="1" applyBorder="1" applyAlignment="1" applyProtection="1">
      <alignment vertical="center"/>
      <protection/>
    </xf>
    <xf numFmtId="0" fontId="15" fillId="0" borderId="20" xfId="0" applyFont="1" applyBorder="1" applyAlignment="1">
      <alignment vertical="center"/>
    </xf>
    <xf numFmtId="0" fontId="9" fillId="0" borderId="11" xfId="0" applyFont="1" applyBorder="1" applyAlignment="1">
      <alignment vertical="center" wrapText="1"/>
    </xf>
    <xf numFmtId="0" fontId="0" fillId="0" borderId="11" xfId="0" applyBorder="1" applyAlignment="1">
      <alignment vertical="center"/>
    </xf>
    <xf numFmtId="0" fontId="9" fillId="0" borderId="0" xfId="0" applyFont="1" applyAlignment="1">
      <alignment vertical="center" wrapText="1"/>
    </xf>
    <xf numFmtId="0" fontId="0" fillId="0" borderId="0" xfId="0" applyAlignment="1">
      <alignment vertical="center" wrapText="1"/>
    </xf>
    <xf numFmtId="0" fontId="15" fillId="0" borderId="24" xfId="0" applyFont="1" applyBorder="1" applyAlignment="1" applyProtection="1">
      <alignment horizontal="center" vertical="center"/>
      <protection/>
    </xf>
    <xf numFmtId="0" fontId="17" fillId="0" borderId="17" xfId="0" applyFont="1" applyBorder="1" applyAlignment="1">
      <alignment vertical="center"/>
    </xf>
    <xf numFmtId="1" fontId="15" fillId="0" borderId="20" xfId="0" applyNumberFormat="1" applyFont="1" applyBorder="1" applyAlignment="1">
      <alignment horizontal="center" vertical="center"/>
    </xf>
    <xf numFmtId="1" fontId="17" fillId="0" borderId="14" xfId="0" applyNumberFormat="1" applyFont="1" applyBorder="1" applyAlignment="1">
      <alignment horizontal="center" vertical="center"/>
    </xf>
    <xf numFmtId="1" fontId="15" fillId="0" borderId="21" xfId="0" applyNumberFormat="1" applyFont="1" applyBorder="1" applyAlignment="1">
      <alignment horizontal="center" vertical="center"/>
    </xf>
    <xf numFmtId="0" fontId="15" fillId="0" borderId="24" xfId="0" applyFont="1" applyBorder="1" applyAlignment="1" applyProtection="1">
      <alignment horizontal="center" vertical="center" wrapText="1"/>
      <protection/>
    </xf>
    <xf numFmtId="0" fontId="17" fillId="0" borderId="15" xfId="0" applyFont="1" applyBorder="1" applyAlignment="1">
      <alignment horizontal="center" vertical="center" wrapText="1"/>
    </xf>
    <xf numFmtId="0" fontId="17" fillId="0" borderId="17" xfId="0" applyFont="1" applyBorder="1" applyAlignment="1">
      <alignment horizontal="center" vertical="center" wrapText="1"/>
    </xf>
    <xf numFmtId="0" fontId="9" fillId="0" borderId="0" xfId="0" applyFont="1" applyAlignment="1">
      <alignment/>
    </xf>
    <xf numFmtId="0" fontId="0" fillId="0" borderId="0" xfId="0" applyAlignment="1">
      <alignment/>
    </xf>
    <xf numFmtId="0" fontId="15" fillId="0" borderId="20" xfId="0" applyFont="1" applyBorder="1" applyAlignment="1" applyProtection="1">
      <alignment horizontal="center" vertical="center" wrapText="1"/>
      <protection/>
    </xf>
    <xf numFmtId="0" fontId="17" fillId="0" borderId="14" xfId="0" applyFont="1" applyBorder="1" applyAlignment="1">
      <alignment horizontal="center" vertical="center" wrapText="1"/>
    </xf>
    <xf numFmtId="0" fontId="16" fillId="0" borderId="0" xfId="0" applyFont="1" applyAlignment="1" applyProtection="1">
      <alignment horizontal="center" vertical="center" wrapText="1"/>
      <protection/>
    </xf>
    <xf numFmtId="0" fontId="17" fillId="0" borderId="0" xfId="0" applyFont="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0" xfId="0" applyFont="1" applyAlignment="1">
      <alignment vertical="center" wrapText="1"/>
    </xf>
    <xf numFmtId="0" fontId="0" fillId="0" borderId="0" xfId="0" applyAlignment="1">
      <alignment vertical="center"/>
    </xf>
    <xf numFmtId="0" fontId="5" fillId="0" borderId="0" xfId="0" applyFont="1" applyAlignment="1">
      <alignment vertical="center" wrapText="1"/>
    </xf>
    <xf numFmtId="0" fontId="17" fillId="0" borderId="17" xfId="0" applyFont="1" applyBorder="1" applyAlignment="1">
      <alignment vertical="center" wrapText="1"/>
    </xf>
    <xf numFmtId="0" fontId="9" fillId="0" borderId="0" xfId="0" applyFont="1" applyAlignment="1" applyProtection="1">
      <alignment horizontal="left" vertical="center" wrapText="1"/>
      <protection/>
    </xf>
    <xf numFmtId="0" fontId="17" fillId="0" borderId="14" xfId="0" applyFont="1" applyBorder="1" applyAlignment="1">
      <alignment vertical="center" wrapText="1"/>
    </xf>
    <xf numFmtId="0" fontId="15" fillId="0" borderId="20" xfId="0" applyFont="1" applyBorder="1" applyAlignment="1" applyProtection="1">
      <alignment horizontal="center" vertical="center"/>
      <protection/>
    </xf>
    <xf numFmtId="0" fontId="17" fillId="0" borderId="14" xfId="0" applyFont="1" applyBorder="1" applyAlignment="1">
      <alignment vertical="center"/>
    </xf>
    <xf numFmtId="0" fontId="15" fillId="0" borderId="20" xfId="0" applyFont="1" applyBorder="1" applyAlignment="1" applyProtection="1" quotePrefix="1">
      <alignment horizontal="center" vertical="center"/>
      <protection/>
    </xf>
    <xf numFmtId="0" fontId="17" fillId="0" borderId="14" xfId="0" applyFont="1" applyBorder="1" applyAlignment="1">
      <alignment horizontal="center" vertical="center"/>
    </xf>
    <xf numFmtId="0" fontId="15" fillId="0" borderId="24" xfId="0" applyFont="1" applyBorder="1" applyAlignment="1">
      <alignment horizontal="center" vertical="center" wrapText="1"/>
    </xf>
    <xf numFmtId="0" fontId="17" fillId="0" borderId="15" xfId="0" applyFont="1" applyBorder="1" applyAlignment="1">
      <alignment horizontal="center"/>
    </xf>
    <xf numFmtId="0" fontId="17" fillId="0" borderId="17" xfId="0" applyFont="1" applyBorder="1" applyAlignment="1">
      <alignment horizontal="center"/>
    </xf>
    <xf numFmtId="0" fontId="9" fillId="0" borderId="0" xfId="0" applyFont="1" applyAlignment="1">
      <alignment wrapText="1"/>
    </xf>
    <xf numFmtId="0" fontId="0" fillId="0" borderId="0" xfId="0" applyAlignment="1">
      <alignment wrapText="1"/>
    </xf>
    <xf numFmtId="37" fontId="15" fillId="0" borderId="20" xfId="0" applyNumberFormat="1" applyFont="1" applyBorder="1" applyAlignment="1">
      <alignment horizontal="center" vertical="center"/>
    </xf>
    <xf numFmtId="0" fontId="15" fillId="0" borderId="14" xfId="0" applyFont="1" applyBorder="1" applyAlignment="1">
      <alignment horizontal="center" vertical="center"/>
    </xf>
    <xf numFmtId="0" fontId="16" fillId="0" borderId="0" xfId="0" applyFont="1" applyBorder="1" applyAlignment="1" applyProtection="1">
      <alignment horizontal="center" vertical="center" wrapText="1"/>
      <protection/>
    </xf>
    <xf numFmtId="0" fontId="17" fillId="0" borderId="0" xfId="0" applyFont="1" applyBorder="1" applyAlignment="1">
      <alignment horizontal="center" vertical="center" wrapText="1"/>
    </xf>
    <xf numFmtId="0" fontId="9" fillId="0" borderId="0" xfId="0" applyFont="1" applyAlignment="1" quotePrefix="1">
      <alignment vertical="center" wrapText="1"/>
    </xf>
    <xf numFmtId="0" fontId="15" fillId="0" borderId="0" xfId="0" applyFont="1" applyBorder="1" applyAlignment="1" applyProtection="1">
      <alignment horizontal="center" vertical="center" wrapText="1"/>
      <protection/>
    </xf>
    <xf numFmtId="3" fontId="15" fillId="0" borderId="11" xfId="0" applyNumberFormat="1" applyFont="1" applyBorder="1" applyAlignment="1" applyProtection="1">
      <alignment horizontal="center" vertical="center"/>
      <protection/>
    </xf>
    <xf numFmtId="0" fontId="17" fillId="0" borderId="12" xfId="0" applyFont="1" applyBorder="1" applyAlignment="1">
      <alignment horizontal="center" vertical="center"/>
    </xf>
    <xf numFmtId="3" fontId="15" fillId="0" borderId="23" xfId="0" applyNumberFormat="1" applyFont="1" applyBorder="1" applyAlignment="1" applyProtection="1">
      <alignment horizontal="center" vertical="center"/>
      <protection/>
    </xf>
    <xf numFmtId="0" fontId="17" fillId="0" borderId="18" xfId="0" applyFont="1" applyBorder="1" applyAlignment="1">
      <alignment horizontal="center" vertical="center"/>
    </xf>
    <xf numFmtId="3" fontId="15" fillId="0" borderId="26" xfId="0" applyNumberFormat="1" applyFont="1" applyBorder="1" applyAlignment="1" applyProtection="1">
      <alignment horizontal="center" vertical="center"/>
      <protection/>
    </xf>
    <xf numFmtId="3" fontId="15" fillId="0" borderId="25" xfId="0" applyNumberFormat="1" applyFont="1" applyBorder="1" applyAlignment="1" applyProtection="1">
      <alignment horizontal="center" vertical="center"/>
      <protection/>
    </xf>
    <xf numFmtId="3" fontId="15" fillId="0" borderId="25" xfId="0" applyNumberFormat="1" applyFont="1" applyBorder="1" applyAlignment="1">
      <alignment horizontal="center" vertical="center"/>
    </xf>
    <xf numFmtId="3" fontId="15" fillId="0" borderId="26" xfId="0" applyNumberFormat="1" applyFont="1" applyBorder="1" applyAlignment="1">
      <alignment horizontal="center" vertical="center"/>
    </xf>
    <xf numFmtId="0" fontId="9" fillId="0" borderId="0" xfId="0" applyFont="1" applyAlignment="1" applyProtection="1" quotePrefix="1">
      <alignment horizontal="left" vertical="center" wrapText="1"/>
      <protection/>
    </xf>
    <xf numFmtId="0" fontId="17" fillId="0" borderId="15" xfId="0" applyFont="1" applyBorder="1" applyAlignment="1">
      <alignment/>
    </xf>
    <xf numFmtId="0" fontId="17" fillId="0" borderId="17" xfId="0" applyFont="1" applyBorder="1" applyAlignment="1">
      <alignment/>
    </xf>
    <xf numFmtId="0" fontId="15" fillId="0" borderId="15" xfId="0" applyFont="1" applyBorder="1" applyAlignment="1">
      <alignment/>
    </xf>
    <xf numFmtId="0" fontId="15" fillId="0" borderId="17" xfId="0" applyFont="1" applyBorder="1" applyAlignment="1">
      <alignment/>
    </xf>
    <xf numFmtId="0" fontId="15" fillId="0" borderId="0" xfId="0" applyFont="1" applyAlignment="1">
      <alignment/>
    </xf>
    <xf numFmtId="0" fontId="15" fillId="0" borderId="0" xfId="0" applyFont="1" applyAlignment="1">
      <alignment vertical="center" wrapText="1"/>
    </xf>
    <xf numFmtId="0" fontId="17" fillId="0" borderId="15" xfId="0" applyFont="1" applyBorder="1" applyAlignment="1">
      <alignment horizontal="center" vertical="center"/>
    </xf>
    <xf numFmtId="0" fontId="17" fillId="0" borderId="17" xfId="0" applyFont="1" applyBorder="1" applyAlignment="1">
      <alignment horizontal="center" vertical="center"/>
    </xf>
    <xf numFmtId="0" fontId="9" fillId="0" borderId="0" xfId="0" applyFont="1" applyAlignment="1">
      <alignment vertical="center"/>
    </xf>
    <xf numFmtId="0" fontId="15" fillId="0" borderId="20" xfId="0" applyFont="1" applyBorder="1" applyAlignment="1" applyProtection="1">
      <alignment/>
      <protection/>
    </xf>
    <xf numFmtId="0" fontId="17" fillId="0" borderId="14" xfId="0" applyFont="1" applyBorder="1" applyAlignment="1">
      <alignment/>
    </xf>
    <xf numFmtId="0" fontId="15" fillId="0" borderId="15" xfId="0" applyFont="1" applyBorder="1" applyAlignment="1">
      <alignment horizontal="center"/>
    </xf>
    <xf numFmtId="0" fontId="15" fillId="0" borderId="17" xfId="0" applyFont="1" applyBorder="1" applyAlignment="1">
      <alignment horizontal="center"/>
    </xf>
    <xf numFmtId="0" fontId="15" fillId="0" borderId="0" xfId="0" applyFont="1" applyAlignment="1">
      <alignment vertical="center"/>
    </xf>
    <xf numFmtId="0" fontId="9" fillId="0" borderId="0" xfId="0" applyFont="1" applyBorder="1" applyAlignment="1">
      <alignment vertical="center" wrapText="1"/>
    </xf>
    <xf numFmtId="0" fontId="0" fillId="0" borderId="0" xfId="0" applyBorder="1" applyAlignment="1">
      <alignment vertical="center" wrapText="1"/>
    </xf>
    <xf numFmtId="0" fontId="25" fillId="0" borderId="11" xfId="0" applyFont="1" applyBorder="1" applyAlignment="1">
      <alignment vertical="center" wrapText="1"/>
    </xf>
    <xf numFmtId="0" fontId="22" fillId="0" borderId="11" xfId="0" applyFont="1" applyBorder="1" applyAlignment="1">
      <alignment vertical="center" wrapText="1"/>
    </xf>
    <xf numFmtId="0" fontId="25" fillId="0" borderId="0" xfId="0" applyFont="1" applyBorder="1" applyAlignment="1">
      <alignment vertical="center" wrapText="1"/>
    </xf>
    <xf numFmtId="0" fontId="7"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87"/>
  <sheetViews>
    <sheetView tabSelected="1" zoomScalePageLayoutView="0" workbookViewId="0" topLeftCell="A1">
      <selection activeCell="A1" sqref="A1"/>
    </sheetView>
  </sheetViews>
  <sheetFormatPr defaultColWidth="9.33203125" defaultRowHeight="12.75"/>
  <cols>
    <col min="1" max="1" width="5.16015625" style="0" customWidth="1"/>
    <col min="2" max="2" width="89.83203125" style="0" customWidth="1"/>
  </cols>
  <sheetData>
    <row r="1" spans="1:2" ht="15.75">
      <c r="A1" s="206"/>
      <c r="B1" s="260" t="s">
        <v>380</v>
      </c>
    </row>
    <row r="2" spans="1:2" ht="19.5">
      <c r="A2" s="185"/>
      <c r="B2" s="260"/>
    </row>
    <row r="3" ht="15">
      <c r="B3" s="186" t="s">
        <v>18</v>
      </c>
    </row>
    <row r="4" ht="15.75">
      <c r="B4" s="187" t="s">
        <v>19</v>
      </c>
    </row>
    <row r="5" ht="15.75">
      <c r="B5" s="187" t="s">
        <v>20</v>
      </c>
    </row>
    <row r="6" ht="15">
      <c r="B6" s="186" t="s">
        <v>352</v>
      </c>
    </row>
    <row r="7" ht="15.75">
      <c r="B7" s="188"/>
    </row>
    <row r="8" spans="2:8" ht="15">
      <c r="B8" s="186" t="s">
        <v>43</v>
      </c>
      <c r="C8" s="189"/>
      <c r="D8" s="189"/>
      <c r="E8" s="189"/>
      <c r="F8" s="189"/>
      <c r="G8" s="189"/>
      <c r="H8" s="189"/>
    </row>
    <row r="9" spans="2:8" ht="31.5">
      <c r="B9" s="193" t="s">
        <v>44</v>
      </c>
      <c r="C9" s="58"/>
      <c r="D9" s="58"/>
      <c r="E9" s="58"/>
      <c r="F9" s="58"/>
      <c r="G9" s="58"/>
      <c r="H9" s="58"/>
    </row>
    <row r="10" spans="2:8" ht="15.75">
      <c r="B10" s="186" t="s">
        <v>375</v>
      </c>
      <c r="C10" s="58"/>
      <c r="D10" s="58"/>
      <c r="E10" s="58"/>
      <c r="F10" s="58"/>
      <c r="G10" s="58"/>
      <c r="H10" s="58"/>
    </row>
    <row r="11" spans="2:8" ht="15.75">
      <c r="B11" s="190"/>
      <c r="C11" s="58"/>
      <c r="D11" s="58"/>
      <c r="E11" s="58"/>
      <c r="F11" s="58"/>
      <c r="G11" s="58"/>
      <c r="H11" s="58"/>
    </row>
    <row r="12" spans="2:8" ht="15">
      <c r="B12" s="186" t="s">
        <v>98</v>
      </c>
      <c r="C12" s="189"/>
      <c r="D12" s="189"/>
      <c r="E12" s="189"/>
      <c r="F12" s="189"/>
      <c r="G12" s="189"/>
      <c r="H12" s="189"/>
    </row>
    <row r="13" spans="2:8" ht="15.75">
      <c r="B13" s="190" t="s">
        <v>99</v>
      </c>
      <c r="C13" s="58"/>
      <c r="D13" s="58"/>
      <c r="E13" s="189"/>
      <c r="F13" s="189"/>
      <c r="G13" s="189"/>
      <c r="H13" s="189"/>
    </row>
    <row r="14" spans="2:4" ht="15.75">
      <c r="B14" s="192" t="s">
        <v>20</v>
      </c>
      <c r="C14" s="58"/>
      <c r="D14" s="58"/>
    </row>
    <row r="15" spans="2:4" ht="15">
      <c r="B15" s="186" t="s">
        <v>352</v>
      </c>
      <c r="C15" s="189"/>
      <c r="D15" s="189"/>
    </row>
    <row r="16" ht="15">
      <c r="B16" s="189"/>
    </row>
    <row r="17" ht="15">
      <c r="B17" s="186" t="s">
        <v>100</v>
      </c>
    </row>
    <row r="18" ht="15.75">
      <c r="B18" s="187" t="s">
        <v>101</v>
      </c>
    </row>
    <row r="19" ht="15">
      <c r="B19" s="186" t="s">
        <v>351</v>
      </c>
    </row>
    <row r="20" ht="15.75">
      <c r="B20" s="187"/>
    </row>
    <row r="21" spans="2:8" ht="15">
      <c r="B21" s="186" t="s">
        <v>104</v>
      </c>
      <c r="C21" s="189"/>
      <c r="D21" s="189"/>
      <c r="E21" s="189"/>
      <c r="F21" s="189"/>
      <c r="G21" s="189"/>
      <c r="H21" s="189"/>
    </row>
    <row r="22" spans="2:8" ht="52.5" customHeight="1">
      <c r="B22" s="194" t="s">
        <v>221</v>
      </c>
      <c r="C22" s="58"/>
      <c r="D22" s="58"/>
      <c r="E22" s="58"/>
      <c r="F22" s="58"/>
      <c r="G22" s="58"/>
      <c r="H22" s="58"/>
    </row>
    <row r="23" spans="2:8" ht="15">
      <c r="B23" s="186" t="s">
        <v>375</v>
      </c>
      <c r="C23" s="189"/>
      <c r="D23" s="189"/>
      <c r="E23" s="189"/>
      <c r="F23" s="189"/>
      <c r="G23" s="189"/>
      <c r="H23" s="189"/>
    </row>
    <row r="25" ht="15">
      <c r="B25" s="189" t="s">
        <v>112</v>
      </c>
    </row>
    <row r="26" ht="18.75">
      <c r="B26" s="191" t="s">
        <v>234</v>
      </c>
    </row>
    <row r="27" ht="15.75">
      <c r="B27" s="191" t="s">
        <v>113</v>
      </c>
    </row>
    <row r="28" ht="15">
      <c r="B28" s="189" t="s">
        <v>375</v>
      </c>
    </row>
    <row r="30" ht="15">
      <c r="B30" s="189" t="s">
        <v>117</v>
      </c>
    </row>
    <row r="31" ht="31.5">
      <c r="B31" s="195" t="s">
        <v>118</v>
      </c>
    </row>
    <row r="32" ht="15">
      <c r="B32" s="189" t="s">
        <v>375</v>
      </c>
    </row>
    <row r="33" ht="15">
      <c r="B33" s="186"/>
    </row>
    <row r="34" spans="2:18" ht="15">
      <c r="B34" s="186" t="s">
        <v>194</v>
      </c>
      <c r="C34" s="189"/>
      <c r="D34" s="189"/>
      <c r="E34" s="189"/>
      <c r="F34" s="189"/>
      <c r="G34" s="189"/>
      <c r="H34" s="189"/>
      <c r="I34" s="189"/>
      <c r="J34" s="189"/>
      <c r="K34" s="189"/>
      <c r="L34" s="189"/>
      <c r="M34" s="189"/>
      <c r="N34" s="189"/>
      <c r="O34" s="189"/>
      <c r="P34" s="189"/>
      <c r="Q34" s="189"/>
      <c r="R34" s="189"/>
    </row>
    <row r="35" spans="2:18" ht="31.5">
      <c r="B35" s="198" t="s">
        <v>242</v>
      </c>
      <c r="C35" s="196"/>
      <c r="D35" s="196"/>
      <c r="E35" s="196"/>
      <c r="F35" s="196"/>
      <c r="G35" s="196"/>
      <c r="H35" s="196"/>
      <c r="I35" s="196"/>
      <c r="J35" s="196"/>
      <c r="K35" s="196"/>
      <c r="L35" s="196"/>
      <c r="M35" s="196"/>
      <c r="N35" s="196"/>
      <c r="O35" s="196"/>
      <c r="P35" s="196"/>
      <c r="Q35" s="196"/>
      <c r="R35" s="196"/>
    </row>
    <row r="36" spans="2:18" ht="15.75">
      <c r="B36" s="197" t="s">
        <v>375</v>
      </c>
      <c r="C36" s="196"/>
      <c r="D36" s="196"/>
      <c r="E36" s="196"/>
      <c r="F36" s="196"/>
      <c r="G36" s="196"/>
      <c r="H36" s="196"/>
      <c r="I36" s="196"/>
      <c r="J36" s="196"/>
      <c r="K36" s="196"/>
      <c r="L36" s="196"/>
      <c r="M36" s="196"/>
      <c r="N36" s="196"/>
      <c r="O36" s="196"/>
      <c r="P36" s="196"/>
      <c r="Q36" s="196"/>
      <c r="R36" s="196"/>
    </row>
    <row r="38" ht="15">
      <c r="B38" s="186" t="s">
        <v>143</v>
      </c>
    </row>
    <row r="39" ht="31.5">
      <c r="B39" s="193" t="s">
        <v>144</v>
      </c>
    </row>
    <row r="40" ht="15">
      <c r="B40" s="186" t="s">
        <v>375</v>
      </c>
    </row>
    <row r="42" ht="15">
      <c r="B42" s="186" t="s">
        <v>124</v>
      </c>
    </row>
    <row r="43" ht="18.75">
      <c r="B43" s="187" t="s">
        <v>232</v>
      </c>
    </row>
    <row r="44" ht="15.75">
      <c r="B44" s="187" t="s">
        <v>150</v>
      </c>
    </row>
    <row r="45" ht="15">
      <c r="B45" s="186" t="s">
        <v>376</v>
      </c>
    </row>
    <row r="47" ht="15">
      <c r="B47" s="186" t="s">
        <v>377</v>
      </c>
    </row>
    <row r="48" ht="15.75">
      <c r="B48" s="187" t="s">
        <v>153</v>
      </c>
    </row>
    <row r="49" ht="15.75">
      <c r="B49" s="187" t="s">
        <v>154</v>
      </c>
    </row>
    <row r="50" ht="15">
      <c r="B50" s="186" t="s">
        <v>347</v>
      </c>
    </row>
    <row r="52" ht="15">
      <c r="B52" s="186" t="s">
        <v>156</v>
      </c>
    </row>
    <row r="53" ht="31.5">
      <c r="B53" s="193" t="s">
        <v>157</v>
      </c>
    </row>
    <row r="54" ht="15">
      <c r="B54" s="186" t="s">
        <v>347</v>
      </c>
    </row>
    <row r="56" ht="15">
      <c r="B56" s="186" t="s">
        <v>160</v>
      </c>
    </row>
    <row r="57" ht="31.5">
      <c r="B57" s="193" t="s">
        <v>161</v>
      </c>
    </row>
    <row r="58" ht="15">
      <c r="B58" s="186" t="s">
        <v>347</v>
      </c>
    </row>
    <row r="60" ht="15">
      <c r="B60" s="186" t="s">
        <v>171</v>
      </c>
    </row>
    <row r="61" ht="31.5">
      <c r="B61" s="193" t="s">
        <v>172</v>
      </c>
    </row>
    <row r="62" ht="15">
      <c r="B62" s="186" t="s">
        <v>347</v>
      </c>
    </row>
    <row r="64" ht="15">
      <c r="B64" s="186" t="s">
        <v>174</v>
      </c>
    </row>
    <row r="65" ht="15.75">
      <c r="B65" s="187" t="s">
        <v>2</v>
      </c>
    </row>
    <row r="66" ht="15.75">
      <c r="B66" s="187" t="s">
        <v>1</v>
      </c>
    </row>
    <row r="67" ht="15">
      <c r="B67" s="186" t="s">
        <v>347</v>
      </c>
    </row>
    <row r="69" ht="15">
      <c r="B69" s="189" t="s">
        <v>176</v>
      </c>
    </row>
    <row r="70" ht="15.75">
      <c r="B70" s="191" t="s">
        <v>177</v>
      </c>
    </row>
    <row r="71" ht="15">
      <c r="B71" s="189" t="s">
        <v>378</v>
      </c>
    </row>
    <row r="73" ht="15">
      <c r="B73" s="186" t="s">
        <v>178</v>
      </c>
    </row>
    <row r="74" ht="15.75">
      <c r="B74" s="187" t="s">
        <v>179</v>
      </c>
    </row>
    <row r="75" ht="15">
      <c r="B75" s="186" t="s">
        <v>180</v>
      </c>
    </row>
    <row r="76" ht="15">
      <c r="B76" s="186" t="s">
        <v>243</v>
      </c>
    </row>
    <row r="77" ht="15">
      <c r="B77" s="186" t="s">
        <v>379</v>
      </c>
    </row>
    <row r="79" ht="15.75">
      <c r="B79" s="191"/>
    </row>
    <row r="80" ht="15">
      <c r="B80" s="189"/>
    </row>
    <row r="83" ht="15.75">
      <c r="B83" s="36"/>
    </row>
    <row r="84" ht="15">
      <c r="B84" s="269"/>
    </row>
    <row r="85" ht="15">
      <c r="B85" s="37"/>
    </row>
    <row r="86" ht="15">
      <c r="B86" s="222"/>
    </row>
    <row r="87" ht="15">
      <c r="B87" s="222"/>
    </row>
  </sheetData>
  <sheetProtection/>
  <printOptions horizontalCentered="1"/>
  <pageMargins left="0" right="0" top="0.75" bottom="0.75" header="0.25" footer="0.25"/>
  <pageSetup horizontalDpi="600" verticalDpi="600" orientation="portrait" scale="95" r:id="rId1"/>
  <headerFooter alignWithMargins="0">
    <oddHeader>&amp;L&amp;"Arial,Regular"&amp;D</oddHeader>
    <oddFooter>&amp;L&amp;"Arial,Regular"&amp;Z&amp;F</oddFooter>
  </headerFooter>
</worksheet>
</file>

<file path=xl/worksheets/sheet10.xml><?xml version="1.0" encoding="utf-8"?>
<worksheet xmlns="http://schemas.openxmlformats.org/spreadsheetml/2006/main" xmlns:r="http://schemas.openxmlformats.org/officeDocument/2006/relationships">
  <dimension ref="A1:R25"/>
  <sheetViews>
    <sheetView zoomScalePageLayoutView="0" workbookViewId="0" topLeftCell="A1">
      <selection activeCell="A1" sqref="A1"/>
    </sheetView>
  </sheetViews>
  <sheetFormatPr defaultColWidth="9.33203125" defaultRowHeight="12.75"/>
  <cols>
    <col min="1" max="1" width="3.16015625" style="1" customWidth="1"/>
    <col min="2" max="2" width="18.66015625" style="1" customWidth="1"/>
    <col min="3" max="3" width="12" style="1" bestFit="1" customWidth="1"/>
    <col min="4" max="4" width="7.83203125" style="1" customWidth="1"/>
    <col min="5" max="5" width="11.16015625" style="1" bestFit="1" customWidth="1"/>
    <col min="6" max="6" width="7.83203125" style="1" customWidth="1"/>
    <col min="7" max="7" width="10.66015625" style="1" bestFit="1" customWidth="1"/>
    <col min="8" max="8" width="7.83203125" style="1" customWidth="1"/>
    <col min="9" max="9" width="10.66015625" style="1" bestFit="1" customWidth="1"/>
    <col min="10" max="10" width="8.5" style="1" customWidth="1"/>
    <col min="11" max="11" width="10.66015625" style="1" bestFit="1" customWidth="1"/>
    <col min="12" max="12" width="7.83203125" style="1" customWidth="1"/>
    <col min="13" max="13" width="10.66015625" style="1" bestFit="1" customWidth="1"/>
    <col min="14" max="14" width="8.16015625" style="1" customWidth="1"/>
    <col min="15" max="15" width="10.66015625" style="1" bestFit="1" customWidth="1"/>
    <col min="16" max="16" width="8.16015625" style="1" customWidth="1"/>
    <col min="17" max="17" width="9.66015625" style="1" customWidth="1"/>
    <col min="18" max="18" width="10" style="1" customWidth="1"/>
    <col min="19" max="16384" width="9.33203125" style="1" customWidth="1"/>
  </cols>
  <sheetData>
    <row r="1" ht="15.75">
      <c r="A1" s="36"/>
    </row>
    <row r="2" spans="2:16" ht="15">
      <c r="B2" s="39" t="s">
        <v>194</v>
      </c>
      <c r="C2" s="40"/>
      <c r="D2" s="40"/>
      <c r="E2" s="40"/>
      <c r="F2" s="40"/>
      <c r="G2" s="40"/>
      <c r="H2" s="40"/>
      <c r="I2" s="40"/>
      <c r="J2" s="40"/>
      <c r="K2" s="40"/>
      <c r="L2" s="40"/>
      <c r="M2" s="40"/>
      <c r="N2" s="40"/>
      <c r="O2" s="40"/>
      <c r="P2" s="40"/>
    </row>
    <row r="3" spans="2:16" ht="15" customHeight="1">
      <c r="B3" s="332" t="s">
        <v>242</v>
      </c>
      <c r="C3" s="333"/>
      <c r="D3" s="333"/>
      <c r="E3" s="333"/>
      <c r="F3" s="333"/>
      <c r="G3" s="333"/>
      <c r="H3" s="333"/>
      <c r="I3" s="333"/>
      <c r="J3" s="333"/>
      <c r="K3" s="333"/>
      <c r="L3" s="333"/>
      <c r="M3" s="333"/>
      <c r="N3" s="333"/>
      <c r="O3" s="333"/>
      <c r="P3" s="333"/>
    </row>
    <row r="4" spans="2:16" ht="15" customHeight="1">
      <c r="B4" s="335" t="s">
        <v>347</v>
      </c>
      <c r="C4" s="333"/>
      <c r="D4" s="333"/>
      <c r="E4" s="333"/>
      <c r="F4" s="333"/>
      <c r="G4" s="333"/>
      <c r="H4" s="333"/>
      <c r="I4" s="333"/>
      <c r="J4" s="333"/>
      <c r="K4" s="333"/>
      <c r="L4" s="333"/>
      <c r="M4" s="333"/>
      <c r="N4" s="333"/>
      <c r="O4" s="333"/>
      <c r="P4" s="333"/>
    </row>
    <row r="5" spans="2:16" ht="21" customHeight="1">
      <c r="B5" s="302" t="s">
        <v>233</v>
      </c>
      <c r="C5" s="69" t="s">
        <v>45</v>
      </c>
      <c r="D5" s="70"/>
      <c r="E5" s="70"/>
      <c r="F5" s="70"/>
      <c r="G5" s="70"/>
      <c r="H5" s="70"/>
      <c r="I5" s="70"/>
      <c r="J5" s="70"/>
      <c r="K5" s="70"/>
      <c r="L5" s="71"/>
      <c r="M5" s="70"/>
      <c r="N5" s="68"/>
      <c r="O5" s="69" t="s">
        <v>46</v>
      </c>
      <c r="P5" s="68"/>
    </row>
    <row r="6" spans="2:18" ht="17.25" customHeight="1">
      <c r="B6" s="303"/>
      <c r="C6" s="124" t="s">
        <v>195</v>
      </c>
      <c r="D6" s="125"/>
      <c r="E6" s="124" t="s">
        <v>49</v>
      </c>
      <c r="F6" s="125"/>
      <c r="G6" s="124" t="s">
        <v>50</v>
      </c>
      <c r="H6" s="125"/>
      <c r="I6" s="124" t="s">
        <v>51</v>
      </c>
      <c r="J6" s="125"/>
      <c r="K6" s="124" t="s">
        <v>52</v>
      </c>
      <c r="L6" s="68"/>
      <c r="M6" s="126" t="s">
        <v>56</v>
      </c>
      <c r="N6" s="125"/>
      <c r="O6" s="124" t="s">
        <v>54</v>
      </c>
      <c r="P6" s="125"/>
      <c r="Q6"/>
      <c r="R6"/>
    </row>
    <row r="7" spans="2:18" ht="22.5" customHeight="1">
      <c r="B7" s="304"/>
      <c r="C7" s="72" t="s">
        <v>23</v>
      </c>
      <c r="D7" s="72" t="s">
        <v>55</v>
      </c>
      <c r="E7" s="72" t="s">
        <v>23</v>
      </c>
      <c r="F7" s="72" t="s">
        <v>55</v>
      </c>
      <c r="G7" s="72" t="s">
        <v>23</v>
      </c>
      <c r="H7" s="72" t="s">
        <v>55</v>
      </c>
      <c r="I7" s="72" t="s">
        <v>23</v>
      </c>
      <c r="J7" s="72" t="s">
        <v>55</v>
      </c>
      <c r="K7" s="72" t="s">
        <v>23</v>
      </c>
      <c r="L7" s="44" t="s">
        <v>55</v>
      </c>
      <c r="M7" s="44" t="s">
        <v>23</v>
      </c>
      <c r="N7" s="72" t="s">
        <v>55</v>
      </c>
      <c r="O7" s="72" t="s">
        <v>23</v>
      </c>
      <c r="P7" s="72" t="s">
        <v>55</v>
      </c>
      <c r="Q7"/>
      <c r="R7"/>
    </row>
    <row r="8" spans="2:18" ht="21" customHeight="1">
      <c r="B8" s="49" t="s">
        <v>121</v>
      </c>
      <c r="C8" s="257">
        <v>79754</v>
      </c>
      <c r="D8" s="51">
        <v>67.98625851383952</v>
      </c>
      <c r="E8" s="257">
        <v>63002</v>
      </c>
      <c r="F8" s="51">
        <v>72.02615724068548</v>
      </c>
      <c r="G8" s="257">
        <v>11729</v>
      </c>
      <c r="H8" s="51">
        <v>52.61528799569353</v>
      </c>
      <c r="I8" s="257">
        <v>492</v>
      </c>
      <c r="J8" s="51">
        <v>63.4020618556701</v>
      </c>
      <c r="K8" s="257">
        <v>2919</v>
      </c>
      <c r="L8" s="74">
        <v>71.68467583497053</v>
      </c>
      <c r="M8" s="257">
        <v>1278</v>
      </c>
      <c r="N8" s="51">
        <v>59.943714821763606</v>
      </c>
      <c r="O8" s="174">
        <v>5097</v>
      </c>
      <c r="P8" s="51">
        <v>61.75936023264268</v>
      </c>
      <c r="Q8"/>
      <c r="R8"/>
    </row>
    <row r="9" spans="2:18" ht="21" customHeight="1">
      <c r="B9" s="49" t="s">
        <v>122</v>
      </c>
      <c r="C9" s="199">
        <v>25112</v>
      </c>
      <c r="D9" s="51">
        <v>21.406712187470696</v>
      </c>
      <c r="E9" s="199">
        <v>17512</v>
      </c>
      <c r="F9" s="51">
        <v>20.02034960158224</v>
      </c>
      <c r="G9" s="199">
        <v>6017</v>
      </c>
      <c r="H9" s="51">
        <v>26.99174591781805</v>
      </c>
      <c r="I9" s="199">
        <v>216</v>
      </c>
      <c r="J9" s="51">
        <v>27.835051546391753</v>
      </c>
      <c r="K9" s="199">
        <v>730</v>
      </c>
      <c r="L9" s="74">
        <v>17.927308447937133</v>
      </c>
      <c r="M9" s="199">
        <v>516</v>
      </c>
      <c r="N9" s="51">
        <v>24.202626641651033</v>
      </c>
      <c r="O9" s="174">
        <v>2240</v>
      </c>
      <c r="P9" s="51">
        <v>27.141645462256147</v>
      </c>
      <c r="Q9"/>
      <c r="R9"/>
    </row>
    <row r="10" spans="2:18" ht="21" customHeight="1">
      <c r="B10" s="49" t="s">
        <v>123</v>
      </c>
      <c r="C10" s="199">
        <v>9347</v>
      </c>
      <c r="D10" s="51">
        <v>7.967845604344083</v>
      </c>
      <c r="E10" s="199">
        <v>5614</v>
      </c>
      <c r="F10" s="51">
        <v>6.418127150712808</v>
      </c>
      <c r="G10" s="199">
        <v>3031</v>
      </c>
      <c r="H10" s="51">
        <v>13.596806029068725</v>
      </c>
      <c r="I10" s="199">
        <v>59</v>
      </c>
      <c r="J10" s="51">
        <v>7.603092783505154</v>
      </c>
      <c r="K10" s="199">
        <v>326</v>
      </c>
      <c r="L10" s="74">
        <v>8.00589390962672</v>
      </c>
      <c r="M10" s="199">
        <v>220</v>
      </c>
      <c r="N10" s="51">
        <v>10.318949343339586</v>
      </c>
      <c r="O10" s="174">
        <v>730</v>
      </c>
      <c r="P10" s="51">
        <v>8.845268387253121</v>
      </c>
      <c r="Q10"/>
      <c r="R10"/>
    </row>
    <row r="11" spans="2:18" ht="21" customHeight="1">
      <c r="B11" s="127" t="s">
        <v>57</v>
      </c>
      <c r="C11" s="199">
        <v>3096</v>
      </c>
      <c r="D11" s="93">
        <v>2.6391836943457023</v>
      </c>
      <c r="E11" s="199">
        <v>1343</v>
      </c>
      <c r="F11" s="93">
        <v>1.5353660070194695</v>
      </c>
      <c r="G11" s="199">
        <v>1515</v>
      </c>
      <c r="H11" s="93">
        <v>6.796160057419702</v>
      </c>
      <c r="I11" s="199">
        <v>9</v>
      </c>
      <c r="J11" s="51">
        <v>1.1597938144329898</v>
      </c>
      <c r="K11" s="199">
        <v>97</v>
      </c>
      <c r="L11" s="62">
        <v>2.382121807465619</v>
      </c>
      <c r="M11" s="199">
        <v>118</v>
      </c>
      <c r="N11" s="51">
        <v>5.534709193245779</v>
      </c>
      <c r="O11" s="268">
        <v>186</v>
      </c>
      <c r="P11" s="93">
        <v>2.2537259178480555</v>
      </c>
      <c r="Q11"/>
      <c r="R11"/>
    </row>
    <row r="12" spans="2:18" ht="21" customHeight="1">
      <c r="B12" s="46" t="s">
        <v>85</v>
      </c>
      <c r="C12" s="238">
        <v>117309</v>
      </c>
      <c r="D12" s="93">
        <v>100</v>
      </c>
      <c r="E12" s="238">
        <v>87471</v>
      </c>
      <c r="F12" s="93">
        <v>100</v>
      </c>
      <c r="G12" s="238">
        <v>22292</v>
      </c>
      <c r="H12" s="93">
        <v>100</v>
      </c>
      <c r="I12" s="238">
        <v>776</v>
      </c>
      <c r="J12" s="48">
        <v>100</v>
      </c>
      <c r="K12" s="238">
        <v>4072</v>
      </c>
      <c r="L12" s="62">
        <v>100</v>
      </c>
      <c r="M12" s="238">
        <v>2132</v>
      </c>
      <c r="N12" s="48">
        <v>100</v>
      </c>
      <c r="O12" s="268">
        <v>8253</v>
      </c>
      <c r="P12" s="93">
        <v>100</v>
      </c>
      <c r="Q12"/>
      <c r="R12"/>
    </row>
    <row r="13" spans="2:16" ht="31.5" customHeight="1">
      <c r="B13" s="334" t="s">
        <v>206</v>
      </c>
      <c r="C13" s="296"/>
      <c r="D13" s="296"/>
      <c r="E13" s="296"/>
      <c r="F13" s="296"/>
      <c r="G13" s="296"/>
      <c r="H13" s="296"/>
      <c r="I13" s="296"/>
      <c r="J13" s="296"/>
      <c r="K13" s="296"/>
      <c r="L13" s="296"/>
      <c r="M13" s="296"/>
      <c r="N13" s="296"/>
      <c r="O13" s="296"/>
      <c r="P13" s="296"/>
    </row>
    <row r="14" spans="2:16" ht="25.5" customHeight="1">
      <c r="B14" s="295" t="s">
        <v>205</v>
      </c>
      <c r="C14" s="296"/>
      <c r="D14" s="296"/>
      <c r="E14" s="296"/>
      <c r="F14" s="296"/>
      <c r="G14" s="296"/>
      <c r="H14" s="296"/>
      <c r="I14" s="296"/>
      <c r="J14" s="296"/>
      <c r="K14" s="296"/>
      <c r="L14" s="296"/>
      <c r="M14" s="296"/>
      <c r="N14" s="296"/>
      <c r="O14" s="296"/>
      <c r="P14" s="296"/>
    </row>
    <row r="15" spans="2:16" ht="12.75">
      <c r="B15" s="305" t="s">
        <v>390</v>
      </c>
      <c r="C15" s="306"/>
      <c r="D15" s="306"/>
      <c r="E15" s="306"/>
      <c r="F15" s="306"/>
      <c r="G15" s="306"/>
      <c r="H15" s="306"/>
      <c r="I15" s="306"/>
      <c r="J15" s="306"/>
      <c r="K15" s="306"/>
      <c r="L15" s="306"/>
      <c r="M15" s="306"/>
      <c r="N15" s="306"/>
      <c r="O15" s="306"/>
      <c r="P15" s="306"/>
    </row>
    <row r="17" spans="3:15" ht="12.75">
      <c r="C17" s="20"/>
      <c r="E17" s="20"/>
      <c r="G17" s="20"/>
      <c r="I17" s="20"/>
      <c r="K17" s="20"/>
      <c r="O17" s="20"/>
    </row>
    <row r="24" ht="12.75">
      <c r="J24" s="29"/>
    </row>
    <row r="25" ht="12.75">
      <c r="J25" s="29"/>
    </row>
  </sheetData>
  <sheetProtection/>
  <mergeCells count="6">
    <mergeCell ref="B3:P3"/>
    <mergeCell ref="B13:P13"/>
    <mergeCell ref="B14:P14"/>
    <mergeCell ref="B15:P15"/>
    <mergeCell ref="B5:B7"/>
    <mergeCell ref="B4:P4"/>
  </mergeCells>
  <printOptions horizontalCentered="1"/>
  <pageMargins left="0" right="0" top="0.5" bottom="0.5" header="0.25" footer="0.25"/>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R17"/>
  <sheetViews>
    <sheetView zoomScalePageLayoutView="0" workbookViewId="0" topLeftCell="A1">
      <selection activeCell="A1" sqref="A1"/>
    </sheetView>
  </sheetViews>
  <sheetFormatPr defaultColWidth="9.33203125" defaultRowHeight="12.75"/>
  <cols>
    <col min="1" max="1" width="4.66015625" style="1" customWidth="1"/>
    <col min="2" max="2" width="19.5" style="1" customWidth="1"/>
    <col min="3" max="3" width="12" style="1" bestFit="1" customWidth="1"/>
    <col min="4" max="4" width="9" style="1" bestFit="1" customWidth="1"/>
    <col min="5" max="5" width="12" style="1" bestFit="1" customWidth="1"/>
    <col min="6" max="6" width="9" style="1" bestFit="1" customWidth="1"/>
    <col min="7" max="7" width="10.66015625" style="1" bestFit="1" customWidth="1"/>
    <col min="8" max="8" width="9" style="1" bestFit="1" customWidth="1"/>
    <col min="9" max="9" width="10.66015625" style="1" bestFit="1" customWidth="1"/>
    <col min="10" max="10" width="9" style="1" bestFit="1" customWidth="1"/>
    <col min="11" max="11" width="10.66015625" style="1" bestFit="1" customWidth="1"/>
    <col min="12" max="12" width="9" style="1" bestFit="1" customWidth="1"/>
    <col min="13" max="13" width="10.66015625" style="1" bestFit="1" customWidth="1"/>
    <col min="14" max="14" width="8.83203125" style="1" customWidth="1"/>
    <col min="15" max="15" width="10.66015625" style="1" bestFit="1" customWidth="1"/>
    <col min="16" max="16" width="8.83203125" style="1" customWidth="1"/>
    <col min="17" max="16384" width="9.33203125" style="1" customWidth="1"/>
  </cols>
  <sheetData>
    <row r="1" ht="15.75">
      <c r="A1" s="36"/>
    </row>
    <row r="2" spans="2:16" ht="15">
      <c r="B2" s="39" t="s">
        <v>143</v>
      </c>
      <c r="C2" s="40"/>
      <c r="D2" s="40"/>
      <c r="E2" s="40"/>
      <c r="F2" s="40"/>
      <c r="G2" s="40"/>
      <c r="H2" s="40"/>
      <c r="I2" s="40"/>
      <c r="J2" s="40"/>
      <c r="K2" s="40"/>
      <c r="L2" s="40"/>
      <c r="M2" s="40"/>
      <c r="N2" s="40"/>
      <c r="O2" s="40"/>
      <c r="P2" s="40"/>
    </row>
    <row r="3" spans="2:16" ht="15.75">
      <c r="B3" s="41" t="s">
        <v>144</v>
      </c>
      <c r="C3" s="40"/>
      <c r="D3" s="40"/>
      <c r="E3" s="40"/>
      <c r="F3" s="40"/>
      <c r="G3" s="40"/>
      <c r="H3" s="40"/>
      <c r="I3" s="40"/>
      <c r="J3" s="40"/>
      <c r="K3" s="40"/>
      <c r="L3" s="40"/>
      <c r="M3" s="40"/>
      <c r="N3" s="40"/>
      <c r="O3" s="40"/>
      <c r="P3" s="40"/>
    </row>
    <row r="4" spans="2:16" ht="13.5" customHeight="1">
      <c r="B4" s="39" t="s">
        <v>347</v>
      </c>
      <c r="C4" s="40"/>
      <c r="D4" s="40"/>
      <c r="E4" s="40"/>
      <c r="F4" s="40"/>
      <c r="G4" s="40"/>
      <c r="H4" s="40"/>
      <c r="I4" s="40"/>
      <c r="J4" s="40"/>
      <c r="K4" s="40"/>
      <c r="L4" s="40"/>
      <c r="M4" s="40"/>
      <c r="N4" s="40"/>
      <c r="O4" s="40"/>
      <c r="P4" s="40"/>
    </row>
    <row r="5" spans="2:16" ht="15">
      <c r="B5" s="302" t="s">
        <v>222</v>
      </c>
      <c r="C5" s="63" t="s">
        <v>45</v>
      </c>
      <c r="D5" s="64"/>
      <c r="E5" s="64"/>
      <c r="F5" s="64"/>
      <c r="G5" s="64"/>
      <c r="H5" s="64"/>
      <c r="I5" s="64"/>
      <c r="J5" s="64"/>
      <c r="K5" s="64"/>
      <c r="L5" s="65"/>
      <c r="M5" s="64"/>
      <c r="N5" s="66"/>
      <c r="O5" s="63" t="s">
        <v>46</v>
      </c>
      <c r="P5" s="66"/>
    </row>
    <row r="6" spans="2:16" ht="15">
      <c r="B6" s="326"/>
      <c r="C6" s="67" t="s">
        <v>48</v>
      </c>
      <c r="D6" s="68"/>
      <c r="E6" s="69" t="s">
        <v>49</v>
      </c>
      <c r="F6" s="68"/>
      <c r="G6" s="69" t="s">
        <v>50</v>
      </c>
      <c r="H6" s="68"/>
      <c r="I6" s="69" t="s">
        <v>51</v>
      </c>
      <c r="J6" s="68"/>
      <c r="K6" s="69" t="s">
        <v>52</v>
      </c>
      <c r="L6" s="68"/>
      <c r="M6" s="70" t="s">
        <v>56</v>
      </c>
      <c r="N6" s="68"/>
      <c r="O6" s="69" t="s">
        <v>54</v>
      </c>
      <c r="P6" s="68"/>
    </row>
    <row r="7" spans="2:16" ht="15">
      <c r="B7" s="327"/>
      <c r="C7" s="72" t="s">
        <v>23</v>
      </c>
      <c r="D7" s="72" t="s">
        <v>55</v>
      </c>
      <c r="E7" s="72" t="s">
        <v>23</v>
      </c>
      <c r="F7" s="72" t="s">
        <v>55</v>
      </c>
      <c r="G7" s="72" t="s">
        <v>23</v>
      </c>
      <c r="H7" s="72" t="s">
        <v>55</v>
      </c>
      <c r="I7" s="72" t="s">
        <v>23</v>
      </c>
      <c r="J7" s="72" t="s">
        <v>55</v>
      </c>
      <c r="K7" s="72" t="s">
        <v>23</v>
      </c>
      <c r="L7" s="44" t="s">
        <v>55</v>
      </c>
      <c r="M7" s="44" t="s">
        <v>23</v>
      </c>
      <c r="N7" s="72" t="s">
        <v>55</v>
      </c>
      <c r="O7" s="72" t="s">
        <v>23</v>
      </c>
      <c r="P7" s="72" t="s">
        <v>55</v>
      </c>
    </row>
    <row r="8" spans="2:18" ht="19.5" customHeight="1">
      <c r="B8" s="73" t="s">
        <v>145</v>
      </c>
      <c r="C8" s="257">
        <v>660</v>
      </c>
      <c r="D8" s="176">
        <v>0.5626166790271846</v>
      </c>
      <c r="E8" s="257">
        <v>311</v>
      </c>
      <c r="F8" s="176">
        <v>0.35554640966720397</v>
      </c>
      <c r="G8" s="257">
        <v>309</v>
      </c>
      <c r="H8" s="176">
        <v>1.3861474968598602</v>
      </c>
      <c r="I8" s="257">
        <v>5</v>
      </c>
      <c r="J8" s="176">
        <v>0.6443298969072164</v>
      </c>
      <c r="K8" s="256">
        <v>18</v>
      </c>
      <c r="L8" s="178">
        <v>0.44204322200392926</v>
      </c>
      <c r="M8" s="257">
        <v>11</v>
      </c>
      <c r="N8" s="176">
        <v>0.5159474671669794</v>
      </c>
      <c r="O8" s="174">
        <v>45</v>
      </c>
      <c r="P8" s="176">
        <v>0.5452562704471101</v>
      </c>
      <c r="R8" s="20"/>
    </row>
    <row r="9" spans="2:18" ht="19.5" customHeight="1">
      <c r="B9" s="73" t="s">
        <v>146</v>
      </c>
      <c r="C9" s="199">
        <v>1292</v>
      </c>
      <c r="D9" s="176">
        <v>1.1013647716713977</v>
      </c>
      <c r="E9" s="199">
        <v>768</v>
      </c>
      <c r="F9" s="176">
        <v>0.8780052817505231</v>
      </c>
      <c r="G9" s="199">
        <v>460</v>
      </c>
      <c r="H9" s="176">
        <v>2.06352054548717</v>
      </c>
      <c r="I9" s="199">
        <v>7</v>
      </c>
      <c r="J9" s="176">
        <v>0.902061855670103</v>
      </c>
      <c r="K9" s="256">
        <v>38</v>
      </c>
      <c r="L9" s="178">
        <v>0.9332023575638507</v>
      </c>
      <c r="M9" s="199">
        <v>17</v>
      </c>
      <c r="N9" s="176">
        <v>0.797373358348968</v>
      </c>
      <c r="O9" s="174">
        <v>62</v>
      </c>
      <c r="P9" s="176">
        <v>0.7512419726160184</v>
      </c>
      <c r="R9" s="20"/>
    </row>
    <row r="10" spans="2:18" ht="19.5" customHeight="1">
      <c r="B10" s="73" t="s">
        <v>207</v>
      </c>
      <c r="C10" s="199">
        <v>7894</v>
      </c>
      <c r="D10" s="176">
        <v>6.729236460970599</v>
      </c>
      <c r="E10" s="199">
        <v>5032</v>
      </c>
      <c r="F10" s="176">
        <v>5.752763773136239</v>
      </c>
      <c r="G10" s="199">
        <v>2322</v>
      </c>
      <c r="H10" s="176">
        <v>10.416292840480889</v>
      </c>
      <c r="I10" s="199">
        <v>37</v>
      </c>
      <c r="J10" s="176">
        <v>4.768041237113402</v>
      </c>
      <c r="K10" s="256">
        <v>321</v>
      </c>
      <c r="L10" s="178">
        <v>7.883104125736738</v>
      </c>
      <c r="M10" s="199">
        <v>131</v>
      </c>
      <c r="N10" s="176">
        <v>6.144465290806754</v>
      </c>
      <c r="O10" s="174">
        <v>452</v>
      </c>
      <c r="P10" s="176">
        <v>5.476796316490972</v>
      </c>
      <c r="R10" s="20"/>
    </row>
    <row r="11" spans="2:18" ht="19.5" customHeight="1">
      <c r="B11" s="73" t="s">
        <v>147</v>
      </c>
      <c r="C11" s="239">
        <v>107406</v>
      </c>
      <c r="D11" s="176">
        <v>91.5581924660512</v>
      </c>
      <c r="E11" s="239">
        <v>81332</v>
      </c>
      <c r="F11" s="176">
        <v>92.98167392621555</v>
      </c>
      <c r="G11" s="239">
        <v>19193</v>
      </c>
      <c r="H11" s="176">
        <v>86.09815180333752</v>
      </c>
      <c r="I11" s="239">
        <v>727</v>
      </c>
      <c r="J11" s="176">
        <v>93.68556701030928</v>
      </c>
      <c r="K11" s="239">
        <v>3695</v>
      </c>
      <c r="L11" s="178">
        <v>90.74165029469549</v>
      </c>
      <c r="M11" s="239">
        <v>1973</v>
      </c>
      <c r="N11" s="176">
        <v>92.54221388367729</v>
      </c>
      <c r="O11" s="174">
        <v>7692</v>
      </c>
      <c r="P11" s="176">
        <v>93.20247182842603</v>
      </c>
      <c r="R11" s="20"/>
    </row>
    <row r="12" spans="2:18" ht="19.5" customHeight="1">
      <c r="B12" s="77" t="s">
        <v>85</v>
      </c>
      <c r="C12" s="239">
        <v>117309</v>
      </c>
      <c r="D12" s="177">
        <v>100</v>
      </c>
      <c r="E12" s="239">
        <v>87471</v>
      </c>
      <c r="F12" s="177">
        <v>100</v>
      </c>
      <c r="G12" s="239">
        <v>22292</v>
      </c>
      <c r="H12" s="177">
        <v>100</v>
      </c>
      <c r="I12" s="239">
        <v>776</v>
      </c>
      <c r="J12" s="177">
        <v>100</v>
      </c>
      <c r="K12" s="256">
        <v>4072</v>
      </c>
      <c r="L12" s="179">
        <v>100</v>
      </c>
      <c r="M12" s="239">
        <v>2132</v>
      </c>
      <c r="N12" s="177">
        <v>100</v>
      </c>
      <c r="O12" s="175">
        <v>8253</v>
      </c>
      <c r="P12" s="177">
        <v>100</v>
      </c>
      <c r="R12" s="20"/>
    </row>
    <row r="13" spans="2:16" ht="18.75" customHeight="1">
      <c r="B13" s="73" t="s">
        <v>148</v>
      </c>
      <c r="C13" s="341">
        <v>3280.782</v>
      </c>
      <c r="D13" s="337"/>
      <c r="E13" s="341">
        <v>3341.813</v>
      </c>
      <c r="F13" s="337"/>
      <c r="G13" s="341">
        <v>3060.18</v>
      </c>
      <c r="H13" s="337"/>
      <c r="I13" s="341">
        <v>3344.563</v>
      </c>
      <c r="J13" s="337"/>
      <c r="K13" s="341">
        <v>3171.729</v>
      </c>
      <c r="L13" s="337"/>
      <c r="M13" s="342">
        <v>3286.156</v>
      </c>
      <c r="N13" s="337"/>
      <c r="O13" s="336">
        <v>3306.052</v>
      </c>
      <c r="P13" s="337"/>
    </row>
    <row r="14" spans="2:16" ht="18.75" customHeight="1">
      <c r="B14" s="80" t="s">
        <v>149</v>
      </c>
      <c r="C14" s="340">
        <v>3329.631</v>
      </c>
      <c r="D14" s="339"/>
      <c r="E14" s="340">
        <v>3378.765</v>
      </c>
      <c r="F14" s="339"/>
      <c r="G14" s="340">
        <v>3139.935</v>
      </c>
      <c r="H14" s="339"/>
      <c r="I14" s="340">
        <v>3373.577</v>
      </c>
      <c r="J14" s="339"/>
      <c r="K14" s="340">
        <v>3203.181</v>
      </c>
      <c r="L14" s="339"/>
      <c r="M14" s="343">
        <v>3317.25</v>
      </c>
      <c r="N14" s="339"/>
      <c r="O14" s="338">
        <v>3344.724</v>
      </c>
      <c r="P14" s="339"/>
    </row>
    <row r="15" spans="2:16" ht="31.5" customHeight="1">
      <c r="B15" s="344" t="s">
        <v>208</v>
      </c>
      <c r="C15" s="296"/>
      <c r="D15" s="296"/>
      <c r="E15" s="296"/>
      <c r="F15" s="296"/>
      <c r="G15" s="296"/>
      <c r="H15" s="296"/>
      <c r="I15" s="296"/>
      <c r="J15" s="296"/>
      <c r="K15" s="296"/>
      <c r="L15" s="296"/>
      <c r="M15" s="296"/>
      <c r="N15" s="296"/>
      <c r="O15" s="296"/>
      <c r="P15" s="296"/>
    </row>
    <row r="16" spans="2:16" ht="24" customHeight="1">
      <c r="B16" s="295" t="s">
        <v>203</v>
      </c>
      <c r="C16" s="296"/>
      <c r="D16" s="296"/>
      <c r="E16" s="296"/>
      <c r="F16" s="296"/>
      <c r="G16" s="296"/>
      <c r="H16" s="296"/>
      <c r="I16" s="296"/>
      <c r="J16" s="296"/>
      <c r="K16" s="296"/>
      <c r="L16" s="296"/>
      <c r="M16" s="296"/>
      <c r="N16" s="296"/>
      <c r="O16" s="296"/>
      <c r="P16" s="296"/>
    </row>
    <row r="17" spans="2:16" ht="12.75">
      <c r="B17" s="305" t="s">
        <v>390</v>
      </c>
      <c r="C17" s="306"/>
      <c r="D17" s="306"/>
      <c r="E17" s="306"/>
      <c r="F17" s="306"/>
      <c r="G17" s="306"/>
      <c r="H17" s="306"/>
      <c r="I17" s="306"/>
      <c r="J17" s="306"/>
      <c r="K17" s="306"/>
      <c r="L17" s="306"/>
      <c r="M17" s="306"/>
      <c r="N17" s="306"/>
      <c r="O17" s="306"/>
      <c r="P17" s="306"/>
    </row>
  </sheetData>
  <sheetProtection/>
  <mergeCells count="18">
    <mergeCell ref="B16:P16"/>
    <mergeCell ref="B15:P15"/>
    <mergeCell ref="B17:P17"/>
    <mergeCell ref="C13:D13"/>
    <mergeCell ref="C14:D14"/>
    <mergeCell ref="E13:F13"/>
    <mergeCell ref="E14:F14"/>
    <mergeCell ref="G13:H13"/>
    <mergeCell ref="G14:H14"/>
    <mergeCell ref="I13:J13"/>
    <mergeCell ref="O13:P13"/>
    <mergeCell ref="O14:P14"/>
    <mergeCell ref="B5:B7"/>
    <mergeCell ref="I14:J14"/>
    <mergeCell ref="K13:L13"/>
    <mergeCell ref="K14:L14"/>
    <mergeCell ref="M13:N13"/>
    <mergeCell ref="M14:N14"/>
  </mergeCells>
  <printOptions horizontalCentered="1"/>
  <pageMargins left="0" right="0" top="0.5" bottom="0.5" header="0.25" footer="0.25"/>
  <pageSetup fitToHeight="1" fitToWidth="1" horizontalDpi="600" verticalDpi="600" orientation="landscape" scale="95" r:id="rId1"/>
</worksheet>
</file>

<file path=xl/worksheets/sheet12.xml><?xml version="1.0" encoding="utf-8"?>
<worksheet xmlns="http://schemas.openxmlformats.org/spreadsheetml/2006/main" xmlns:r="http://schemas.openxmlformats.org/officeDocument/2006/relationships">
  <sheetPr>
    <pageSetUpPr fitToPage="1"/>
  </sheetPr>
  <dimension ref="A1:P104"/>
  <sheetViews>
    <sheetView zoomScalePageLayoutView="0" workbookViewId="0" topLeftCell="A1">
      <selection activeCell="A1" sqref="A1"/>
    </sheetView>
  </sheetViews>
  <sheetFormatPr defaultColWidth="9.33203125" defaultRowHeight="12.75"/>
  <cols>
    <col min="1" max="1" width="4.83203125" style="1" customWidth="1"/>
    <col min="2" max="2" width="23.66015625" style="1" customWidth="1"/>
    <col min="3" max="3" width="11.16015625" style="1" bestFit="1" customWidth="1"/>
    <col min="4" max="4" width="8.33203125" style="1" customWidth="1"/>
    <col min="5" max="5" width="11.16015625" style="1" bestFit="1" customWidth="1"/>
    <col min="6" max="6" width="8.16015625" style="1" bestFit="1" customWidth="1"/>
    <col min="7" max="7" width="11.16015625" style="1" customWidth="1"/>
    <col min="8" max="8" width="9.83203125" style="1" bestFit="1" customWidth="1"/>
    <col min="9" max="9" width="12.16015625" style="1" customWidth="1"/>
    <col min="10" max="10" width="7.16015625" style="1" bestFit="1" customWidth="1"/>
    <col min="11" max="11" width="11.33203125" style="1" customWidth="1"/>
    <col min="12" max="12" width="7.16015625" style="1" customWidth="1"/>
    <col min="13" max="13" width="10.66015625" style="1" bestFit="1" customWidth="1"/>
    <col min="14" max="14" width="8.16015625" style="1" bestFit="1" customWidth="1"/>
    <col min="15" max="15" width="12.16015625" style="1" bestFit="1" customWidth="1"/>
    <col min="16" max="16" width="7.16015625" style="1" bestFit="1" customWidth="1"/>
    <col min="17" max="16384" width="9.33203125" style="1" customWidth="1"/>
  </cols>
  <sheetData>
    <row r="1" ht="15.75">
      <c r="A1" s="36"/>
    </row>
    <row r="2" spans="2:16" ht="15">
      <c r="B2" s="39" t="s">
        <v>124</v>
      </c>
      <c r="C2" s="40"/>
      <c r="D2" s="40"/>
      <c r="E2" s="40"/>
      <c r="F2" s="40"/>
      <c r="G2" s="40"/>
      <c r="H2" s="40"/>
      <c r="I2" s="40"/>
      <c r="J2" s="40"/>
      <c r="K2" s="40"/>
      <c r="L2" s="40"/>
      <c r="M2" s="40"/>
      <c r="N2" s="40"/>
      <c r="O2" s="40"/>
      <c r="P2" s="40"/>
    </row>
    <row r="3" spans="2:16" ht="18.75">
      <c r="B3" s="41" t="s">
        <v>232</v>
      </c>
      <c r="C3" s="40"/>
      <c r="D3" s="40"/>
      <c r="E3" s="40"/>
      <c r="F3" s="40"/>
      <c r="G3" s="40"/>
      <c r="H3" s="40"/>
      <c r="I3" s="40"/>
      <c r="J3" s="40"/>
      <c r="K3" s="40"/>
      <c r="L3" s="40"/>
      <c r="M3" s="40"/>
      <c r="N3" s="40"/>
      <c r="O3" s="40"/>
      <c r="P3" s="40"/>
    </row>
    <row r="4" spans="2:16" ht="15.75">
      <c r="B4" s="41" t="s">
        <v>150</v>
      </c>
      <c r="C4" s="40"/>
      <c r="D4" s="40"/>
      <c r="E4" s="40"/>
      <c r="F4" s="40"/>
      <c r="G4" s="40"/>
      <c r="H4" s="40"/>
      <c r="I4" s="40"/>
      <c r="J4" s="40"/>
      <c r="K4" s="40"/>
      <c r="L4" s="40"/>
      <c r="M4" s="40"/>
      <c r="N4" s="40"/>
      <c r="O4" s="40"/>
      <c r="P4" s="40"/>
    </row>
    <row r="5" spans="2:16" ht="15">
      <c r="B5" s="39" t="s">
        <v>347</v>
      </c>
      <c r="C5" s="40"/>
      <c r="D5" s="40"/>
      <c r="E5" s="40"/>
      <c r="F5" s="40"/>
      <c r="G5" s="40"/>
      <c r="H5" s="40"/>
      <c r="I5" s="40"/>
      <c r="J5" s="40"/>
      <c r="K5" s="40"/>
      <c r="L5" s="40"/>
      <c r="M5" s="40"/>
      <c r="N5" s="40"/>
      <c r="O5" s="40"/>
      <c r="P5" s="40"/>
    </row>
    <row r="6" spans="2:16" ht="15">
      <c r="B6" s="302" t="s">
        <v>233</v>
      </c>
      <c r="C6" s="63" t="s">
        <v>45</v>
      </c>
      <c r="D6" s="64"/>
      <c r="E6" s="64"/>
      <c r="F6" s="64"/>
      <c r="G6" s="64"/>
      <c r="H6" s="64"/>
      <c r="I6" s="64"/>
      <c r="J6" s="64"/>
      <c r="K6" s="64"/>
      <c r="L6" s="65"/>
      <c r="M6" s="64"/>
      <c r="N6" s="66"/>
      <c r="O6" s="63" t="s">
        <v>46</v>
      </c>
      <c r="P6" s="66"/>
    </row>
    <row r="7" spans="2:16" ht="15">
      <c r="B7" s="303"/>
      <c r="C7" s="67" t="s">
        <v>48</v>
      </c>
      <c r="D7" s="68"/>
      <c r="E7" s="69" t="s">
        <v>49</v>
      </c>
      <c r="F7" s="68"/>
      <c r="G7" s="69" t="s">
        <v>50</v>
      </c>
      <c r="H7" s="68"/>
      <c r="I7" s="69" t="s">
        <v>51</v>
      </c>
      <c r="J7" s="68"/>
      <c r="K7" s="69" t="s">
        <v>52</v>
      </c>
      <c r="L7" s="68"/>
      <c r="M7" s="70" t="s">
        <v>56</v>
      </c>
      <c r="N7" s="68"/>
      <c r="O7" s="69" t="s">
        <v>54</v>
      </c>
      <c r="P7" s="68"/>
    </row>
    <row r="8" spans="2:16" ht="15">
      <c r="B8" s="304"/>
      <c r="C8" s="72" t="s">
        <v>23</v>
      </c>
      <c r="D8" s="72" t="s">
        <v>55</v>
      </c>
      <c r="E8" s="72" t="s">
        <v>23</v>
      </c>
      <c r="F8" s="72" t="s">
        <v>55</v>
      </c>
      <c r="G8" s="72" t="s">
        <v>23</v>
      </c>
      <c r="H8" s="72" t="s">
        <v>55</v>
      </c>
      <c r="I8" s="72" t="s">
        <v>23</v>
      </c>
      <c r="J8" s="72" t="s">
        <v>55</v>
      </c>
      <c r="K8" s="72" t="s">
        <v>23</v>
      </c>
      <c r="L8" s="44" t="s">
        <v>55</v>
      </c>
      <c r="M8" s="44" t="s">
        <v>23</v>
      </c>
      <c r="N8" s="72" t="s">
        <v>55</v>
      </c>
      <c r="O8" s="72" t="s">
        <v>23</v>
      </c>
      <c r="P8" s="72" t="s">
        <v>55</v>
      </c>
    </row>
    <row r="9" spans="2:16" ht="19.5" customHeight="1">
      <c r="B9" s="114" t="s">
        <v>121</v>
      </c>
      <c r="C9" s="257">
        <v>5785</v>
      </c>
      <c r="D9" s="116">
        <v>7.253554680642978</v>
      </c>
      <c r="E9" s="257">
        <v>3926</v>
      </c>
      <c r="F9" s="116">
        <v>6.231548204818894</v>
      </c>
      <c r="G9" s="257">
        <v>1484</v>
      </c>
      <c r="H9" s="116">
        <v>12.652400034103502</v>
      </c>
      <c r="I9" s="257">
        <v>28</v>
      </c>
      <c r="J9" s="116">
        <v>5.691056910569105</v>
      </c>
      <c r="K9" s="257">
        <v>248</v>
      </c>
      <c r="L9" s="117">
        <v>8.496060294621445</v>
      </c>
      <c r="M9" s="257">
        <v>74</v>
      </c>
      <c r="N9" s="258">
        <v>5.790297339593114</v>
      </c>
      <c r="O9" s="115">
        <v>297</v>
      </c>
      <c r="P9" s="117">
        <v>5.826957033549147</v>
      </c>
    </row>
    <row r="10" spans="2:16" ht="19.5" customHeight="1">
      <c r="B10" s="114" t="s">
        <v>122</v>
      </c>
      <c r="C10" s="199">
        <v>2471</v>
      </c>
      <c r="D10" s="116">
        <v>9.83991717107359</v>
      </c>
      <c r="E10" s="199">
        <v>1431</v>
      </c>
      <c r="F10" s="116">
        <v>8.171539515760621</v>
      </c>
      <c r="G10" s="199">
        <v>887</v>
      </c>
      <c r="H10" s="116">
        <v>14.741565564234667</v>
      </c>
      <c r="I10" s="199">
        <v>13</v>
      </c>
      <c r="J10" s="116">
        <v>6.018518518518518</v>
      </c>
      <c r="K10" s="199">
        <v>82</v>
      </c>
      <c r="L10" s="117">
        <v>11.232876712328768</v>
      </c>
      <c r="M10" s="199">
        <v>45</v>
      </c>
      <c r="N10" s="116">
        <v>8.720930232558139</v>
      </c>
      <c r="O10" s="115">
        <v>168</v>
      </c>
      <c r="P10" s="117">
        <v>7.5</v>
      </c>
    </row>
    <row r="11" spans="2:16" ht="19.5" customHeight="1">
      <c r="B11" s="114" t="s">
        <v>123</v>
      </c>
      <c r="C11" s="239">
        <v>1193</v>
      </c>
      <c r="D11" s="116">
        <v>12.76345351449663</v>
      </c>
      <c r="E11" s="239">
        <v>621</v>
      </c>
      <c r="F11" s="116">
        <v>11.06163163519772</v>
      </c>
      <c r="G11" s="239">
        <v>486</v>
      </c>
      <c r="H11" s="119">
        <v>16.03431210821511</v>
      </c>
      <c r="I11" s="239">
        <v>7</v>
      </c>
      <c r="J11" s="116">
        <v>11.864406779661017</v>
      </c>
      <c r="K11" s="239">
        <v>37</v>
      </c>
      <c r="L11" s="117">
        <v>11.349693251533742</v>
      </c>
      <c r="M11" s="239">
        <v>23</v>
      </c>
      <c r="N11" s="116">
        <v>10.454545454545453</v>
      </c>
      <c r="O11" s="115">
        <v>73</v>
      </c>
      <c r="P11" s="117">
        <v>10</v>
      </c>
    </row>
    <row r="12" spans="2:16" ht="19.5" customHeight="1">
      <c r="B12" s="120" t="s">
        <v>85</v>
      </c>
      <c r="C12" s="239">
        <v>9846</v>
      </c>
      <c r="D12" s="123">
        <v>8.393217911669183</v>
      </c>
      <c r="E12" s="239">
        <v>6111</v>
      </c>
      <c r="F12" s="123">
        <v>6.986315464553966</v>
      </c>
      <c r="G12" s="239">
        <v>3091</v>
      </c>
      <c r="H12" s="123">
        <v>13.86596088282792</v>
      </c>
      <c r="I12" s="239">
        <v>49</v>
      </c>
      <c r="J12" s="123">
        <v>6.314432989690721</v>
      </c>
      <c r="K12" s="239">
        <v>377</v>
      </c>
      <c r="L12" s="122">
        <v>9.258349705304518</v>
      </c>
      <c r="M12" s="239">
        <v>159</v>
      </c>
      <c r="N12" s="123">
        <v>7.457786116322701</v>
      </c>
      <c r="O12" s="121">
        <v>559</v>
      </c>
      <c r="P12" s="122">
        <v>6.7732945595541025</v>
      </c>
    </row>
    <row r="13" spans="2:16" ht="31.5" customHeight="1">
      <c r="B13" s="334" t="s">
        <v>227</v>
      </c>
      <c r="C13" s="296"/>
      <c r="D13" s="296"/>
      <c r="E13" s="296"/>
      <c r="F13" s="296"/>
      <c r="G13" s="296"/>
      <c r="H13" s="296"/>
      <c r="I13" s="296"/>
      <c r="J13" s="296"/>
      <c r="K13" s="296"/>
      <c r="L13" s="296"/>
      <c r="M13" s="296"/>
      <c r="N13" s="296"/>
      <c r="O13" s="296"/>
      <c r="P13" s="296"/>
    </row>
    <row r="14" spans="2:16" ht="25.5" customHeight="1">
      <c r="B14" s="295" t="s">
        <v>205</v>
      </c>
      <c r="C14" s="296"/>
      <c r="D14" s="296"/>
      <c r="E14" s="296"/>
      <c r="F14" s="296"/>
      <c r="G14" s="296"/>
      <c r="H14" s="296"/>
      <c r="I14" s="296"/>
      <c r="J14" s="296"/>
      <c r="K14" s="296"/>
      <c r="L14" s="296"/>
      <c r="M14" s="296"/>
      <c r="N14" s="296"/>
      <c r="O14" s="296"/>
      <c r="P14" s="296"/>
    </row>
    <row r="15" spans="2:16" ht="12.75">
      <c r="B15" s="305" t="s">
        <v>390</v>
      </c>
      <c r="C15" s="306"/>
      <c r="D15" s="306"/>
      <c r="E15" s="306"/>
      <c r="F15" s="306"/>
      <c r="G15" s="306"/>
      <c r="H15" s="306"/>
      <c r="I15" s="306"/>
      <c r="J15" s="306"/>
      <c r="K15" s="306"/>
      <c r="L15" s="306"/>
      <c r="M15" s="306"/>
      <c r="N15" s="306"/>
      <c r="O15" s="306"/>
      <c r="P15" s="306"/>
    </row>
    <row r="16" ht="12.75">
      <c r="B16" s="31"/>
    </row>
    <row r="17" ht="12.75">
      <c r="B17" s="31"/>
    </row>
    <row r="18" ht="12.75">
      <c r="B18" s="31"/>
    </row>
    <row r="19" ht="12.75">
      <c r="B19" s="16"/>
    </row>
    <row r="21" ht="14.25">
      <c r="B21" s="2"/>
    </row>
    <row r="69" ht="12.75">
      <c r="B69" s="3">
        <f ca="1">NOW()</f>
        <v>42143.48593495371</v>
      </c>
    </row>
    <row r="70" ht="12.75">
      <c r="E70" s="4" t="s">
        <v>124</v>
      </c>
    </row>
    <row r="71" ht="12.75">
      <c r="B71" s="4" t="s">
        <v>125</v>
      </c>
    </row>
    <row r="72" ht="12.75">
      <c r="B72" s="4" t="s">
        <v>126</v>
      </c>
    </row>
    <row r="74" spans="2:16" ht="12.75">
      <c r="B74" s="6" t="s">
        <v>73</v>
      </c>
      <c r="C74" s="6" t="s">
        <v>73</v>
      </c>
      <c r="D74" s="6" t="s">
        <v>73</v>
      </c>
      <c r="E74" s="6" t="s">
        <v>73</v>
      </c>
      <c r="F74" s="6" t="s">
        <v>73</v>
      </c>
      <c r="G74" s="6" t="s">
        <v>73</v>
      </c>
      <c r="H74" s="6" t="s">
        <v>73</v>
      </c>
      <c r="I74" s="6" t="s">
        <v>73</v>
      </c>
      <c r="J74" s="6" t="s">
        <v>73</v>
      </c>
      <c r="K74" s="6" t="s">
        <v>73</v>
      </c>
      <c r="L74" s="6" t="s">
        <v>73</v>
      </c>
      <c r="M74" s="6"/>
      <c r="N74" s="6"/>
      <c r="O74" s="6" t="s">
        <v>73</v>
      </c>
      <c r="P74" s="6" t="s">
        <v>73</v>
      </c>
    </row>
    <row r="76" ht="12.75">
      <c r="G76" s="5" t="s">
        <v>74</v>
      </c>
    </row>
    <row r="77" spans="2:16" ht="12.75">
      <c r="B77" s="5" t="s">
        <v>127</v>
      </c>
      <c r="C77" s="6" t="s">
        <v>73</v>
      </c>
      <c r="D77" s="6" t="s">
        <v>73</v>
      </c>
      <c r="E77" s="6" t="s">
        <v>73</v>
      </c>
      <c r="F77" s="6" t="s">
        <v>73</v>
      </c>
      <c r="G77" s="6" t="s">
        <v>73</v>
      </c>
      <c r="H77" s="6" t="s">
        <v>73</v>
      </c>
      <c r="I77" s="6" t="s">
        <v>73</v>
      </c>
      <c r="J77" s="6" t="s">
        <v>73</v>
      </c>
      <c r="K77" s="6" t="s">
        <v>73</v>
      </c>
      <c r="L77" s="6" t="s">
        <v>73</v>
      </c>
      <c r="M77" s="6"/>
      <c r="N77" s="6"/>
      <c r="O77" s="6" t="s">
        <v>73</v>
      </c>
      <c r="P77" s="6" t="s">
        <v>73</v>
      </c>
    </row>
    <row r="78" ht="12.75">
      <c r="B78" s="5" t="s">
        <v>120</v>
      </c>
    </row>
    <row r="79" spans="2:15" ht="12.75">
      <c r="B79" s="5" t="s">
        <v>128</v>
      </c>
      <c r="C79" s="5" t="s">
        <v>77</v>
      </c>
      <c r="E79" s="5" t="s">
        <v>78</v>
      </c>
      <c r="G79" s="5" t="s">
        <v>79</v>
      </c>
      <c r="I79" s="5" t="s">
        <v>129</v>
      </c>
      <c r="K79" s="5" t="s">
        <v>130</v>
      </c>
      <c r="O79" s="5" t="s">
        <v>83</v>
      </c>
    </row>
    <row r="80" spans="3:16" ht="12.75">
      <c r="C80" s="6" t="s">
        <v>73</v>
      </c>
      <c r="D80" s="6" t="s">
        <v>73</v>
      </c>
      <c r="E80" s="6" t="s">
        <v>73</v>
      </c>
      <c r="F80" s="6" t="s">
        <v>73</v>
      </c>
      <c r="G80" s="6" t="s">
        <v>73</v>
      </c>
      <c r="H80" s="6" t="s">
        <v>73</v>
      </c>
      <c r="I80" s="6" t="s">
        <v>73</v>
      </c>
      <c r="J80" s="6" t="s">
        <v>73</v>
      </c>
      <c r="K80" s="6" t="s">
        <v>73</v>
      </c>
      <c r="L80" s="6" t="s">
        <v>73</v>
      </c>
      <c r="M80" s="6"/>
      <c r="N80" s="6"/>
      <c r="O80" s="6" t="s">
        <v>73</v>
      </c>
      <c r="P80" s="6" t="s">
        <v>73</v>
      </c>
    </row>
    <row r="82" spans="3:16" ht="12.75">
      <c r="C82" s="5" t="s">
        <v>23</v>
      </c>
      <c r="D82" s="5" t="s">
        <v>55</v>
      </c>
      <c r="E82" s="5" t="s">
        <v>23</v>
      </c>
      <c r="F82" s="5" t="s">
        <v>55</v>
      </c>
      <c r="G82" s="5" t="s">
        <v>23</v>
      </c>
      <c r="H82" s="5" t="s">
        <v>55</v>
      </c>
      <c r="I82" s="5" t="s">
        <v>23</v>
      </c>
      <c r="J82" s="5" t="s">
        <v>55</v>
      </c>
      <c r="K82" s="5" t="s">
        <v>23</v>
      </c>
      <c r="L82" s="5" t="s">
        <v>55</v>
      </c>
      <c r="M82" s="5"/>
      <c r="N82" s="5"/>
      <c r="O82" s="5" t="s">
        <v>23</v>
      </c>
      <c r="P82" s="5" t="s">
        <v>55</v>
      </c>
    </row>
    <row r="83" spans="2:16" ht="12.75">
      <c r="B83" s="6" t="s">
        <v>73</v>
      </c>
      <c r="C83" s="6" t="s">
        <v>73</v>
      </c>
      <c r="D83" s="6" t="s">
        <v>73</v>
      </c>
      <c r="E83" s="6" t="s">
        <v>73</v>
      </c>
      <c r="F83" s="6" t="s">
        <v>73</v>
      </c>
      <c r="G83" s="6" t="s">
        <v>73</v>
      </c>
      <c r="H83" s="6" t="s">
        <v>73</v>
      </c>
      <c r="I83" s="6" t="s">
        <v>73</v>
      </c>
      <c r="J83" s="6" t="s">
        <v>73</v>
      </c>
      <c r="K83" s="6" t="s">
        <v>73</v>
      </c>
      <c r="L83" s="6" t="s">
        <v>73</v>
      </c>
      <c r="M83" s="6"/>
      <c r="N83" s="6"/>
      <c r="O83" s="6" t="s">
        <v>73</v>
      </c>
      <c r="P83" s="6" t="s">
        <v>73</v>
      </c>
    </row>
    <row r="85" spans="2:16" ht="12.75">
      <c r="B85" s="4" t="s">
        <v>131</v>
      </c>
      <c r="C85" s="7">
        <v>6495</v>
      </c>
      <c r="D85" s="8">
        <f>C85/C9*100</f>
        <v>112.27312013828868</v>
      </c>
      <c r="E85" s="7">
        <v>4450</v>
      </c>
      <c r="F85" s="8">
        <f>E85/E9*100</f>
        <v>113.34691798267957</v>
      </c>
      <c r="G85" s="7">
        <v>1931</v>
      </c>
      <c r="H85" s="8">
        <f>G85/G9*100</f>
        <v>130.12129380053906</v>
      </c>
      <c r="I85" s="9">
        <v>27</v>
      </c>
      <c r="J85" s="8">
        <f>I85/I9*100</f>
        <v>96.42857142857143</v>
      </c>
      <c r="K85" s="9">
        <v>67</v>
      </c>
      <c r="L85" s="8">
        <f>K85/K9*100</f>
        <v>27.016129032258064</v>
      </c>
      <c r="M85" s="8"/>
      <c r="N85" s="8"/>
      <c r="O85" s="7">
        <v>142</v>
      </c>
      <c r="P85" s="8">
        <f>O85/O9*100</f>
        <v>47.81144781144781</v>
      </c>
    </row>
    <row r="86" spans="2:16" ht="12.75">
      <c r="B86" s="4" t="s">
        <v>132</v>
      </c>
      <c r="C86" s="7">
        <v>2222</v>
      </c>
      <c r="D86" s="8">
        <f>C86/C10*100</f>
        <v>89.92310805341967</v>
      </c>
      <c r="E86" s="7">
        <v>1237</v>
      </c>
      <c r="F86" s="8">
        <f>E86/E10*100</f>
        <v>86.44304682040531</v>
      </c>
      <c r="G86" s="7">
        <v>939</v>
      </c>
      <c r="H86" s="8">
        <f>G86/G10*100</f>
        <v>105.86245772266065</v>
      </c>
      <c r="I86" s="9">
        <v>18</v>
      </c>
      <c r="J86" s="8">
        <f>I86/I10*100</f>
        <v>138.46153846153845</v>
      </c>
      <c r="K86" s="9">
        <v>25</v>
      </c>
      <c r="L86" s="8">
        <f>K86/K10*100</f>
        <v>30.48780487804878</v>
      </c>
      <c r="M86" s="8"/>
      <c r="N86" s="8"/>
      <c r="O86" s="7">
        <v>70</v>
      </c>
      <c r="P86" s="8">
        <f>O86/O10*100</f>
        <v>41.66666666666667</v>
      </c>
    </row>
    <row r="87" spans="2:16" ht="12.75">
      <c r="B87" s="4" t="s">
        <v>133</v>
      </c>
      <c r="C87" s="7">
        <v>1925</v>
      </c>
      <c r="D87" s="8">
        <f>C87/C11*100</f>
        <v>161.35792120704107</v>
      </c>
      <c r="E87" s="7">
        <v>706</v>
      </c>
      <c r="F87" s="8">
        <f>E87/E11*100</f>
        <v>113.68760064412238</v>
      </c>
      <c r="G87" s="7">
        <v>1177</v>
      </c>
      <c r="H87" s="8">
        <f>G87/G11*100</f>
        <v>242.18106995884773</v>
      </c>
      <c r="I87" s="9">
        <v>10</v>
      </c>
      <c r="J87" s="8">
        <f>I87/I11*100</f>
        <v>142.85714285714286</v>
      </c>
      <c r="K87" s="9">
        <v>18</v>
      </c>
      <c r="L87" s="8">
        <f>K87/K11*100</f>
        <v>48.64864864864865</v>
      </c>
      <c r="M87" s="8"/>
      <c r="N87" s="8"/>
      <c r="O87" s="7">
        <v>63</v>
      </c>
      <c r="P87" s="8">
        <f>O87/O11*100</f>
        <v>86.3013698630137</v>
      </c>
    </row>
    <row r="88" spans="2:16" ht="12.75">
      <c r="B88" s="4" t="s">
        <v>134</v>
      </c>
      <c r="C88" s="7">
        <v>58</v>
      </c>
      <c r="D88" s="8" t="e">
        <f>C88/#REF!*100</f>
        <v>#REF!</v>
      </c>
      <c r="E88" s="7">
        <v>31</v>
      </c>
      <c r="F88" s="8" t="e">
        <f>E88/#REF!*100</f>
        <v>#REF!</v>
      </c>
      <c r="G88" s="7">
        <v>26</v>
      </c>
      <c r="H88" s="8" t="e">
        <f>G88/#REF!*100</f>
        <v>#REF!</v>
      </c>
      <c r="I88" s="12" t="s">
        <v>84</v>
      </c>
      <c r="J88" s="11" t="s">
        <v>84</v>
      </c>
      <c r="K88" s="12" t="s">
        <v>84</v>
      </c>
      <c r="L88" s="11" t="s">
        <v>84</v>
      </c>
      <c r="M88" s="11"/>
      <c r="N88" s="11"/>
      <c r="O88" s="7">
        <v>1</v>
      </c>
      <c r="P88" s="8" t="e">
        <f>O88/#REF!*100</f>
        <v>#REF!</v>
      </c>
    </row>
    <row r="89" spans="2:16" ht="12.75">
      <c r="B89" s="6" t="s">
        <v>73</v>
      </c>
      <c r="C89" s="17" t="s">
        <v>73</v>
      </c>
      <c r="D89" s="6" t="s">
        <v>73</v>
      </c>
      <c r="E89" s="17" t="s">
        <v>73</v>
      </c>
      <c r="F89" s="13" t="s">
        <v>73</v>
      </c>
      <c r="G89" s="17" t="s">
        <v>73</v>
      </c>
      <c r="H89" s="6" t="s">
        <v>73</v>
      </c>
      <c r="I89" s="6" t="s">
        <v>73</v>
      </c>
      <c r="J89" s="13" t="s">
        <v>73</v>
      </c>
      <c r="K89" s="6" t="s">
        <v>73</v>
      </c>
      <c r="L89" s="6" t="s">
        <v>73</v>
      </c>
      <c r="M89" s="6"/>
      <c r="N89" s="6"/>
      <c r="O89" s="6" t="s">
        <v>73</v>
      </c>
      <c r="P89" s="6" t="s">
        <v>73</v>
      </c>
    </row>
    <row r="90" spans="3:10" ht="12.75">
      <c r="C90" s="7"/>
      <c r="E90" s="7"/>
      <c r="G90" s="7"/>
      <c r="J90" s="8"/>
    </row>
    <row r="91" spans="2:16" ht="12.75">
      <c r="B91" s="4" t="s">
        <v>66</v>
      </c>
      <c r="C91" s="7">
        <v>10700</v>
      </c>
      <c r="D91" s="8">
        <f>C91/C12*100</f>
        <v>108.67357302457852</v>
      </c>
      <c r="E91" s="7">
        <v>6424</v>
      </c>
      <c r="F91" s="8">
        <f>E91/E12*100</f>
        <v>105.12191130747833</v>
      </c>
      <c r="G91" s="7">
        <v>4073</v>
      </c>
      <c r="H91" s="8">
        <f>G91/G12*100</f>
        <v>131.76965383371078</v>
      </c>
      <c r="I91" s="9">
        <v>55</v>
      </c>
      <c r="J91" s="8">
        <f>I91/I12*100</f>
        <v>112.24489795918366</v>
      </c>
      <c r="K91" s="9">
        <v>110</v>
      </c>
      <c r="L91" s="8">
        <f>K91/K12*100</f>
        <v>29.177718832891248</v>
      </c>
      <c r="M91" s="8"/>
      <c r="N91" s="8"/>
      <c r="O91" s="7">
        <v>276</v>
      </c>
      <c r="P91" s="8">
        <f>O91/O12*100</f>
        <v>49.37388193202147</v>
      </c>
    </row>
    <row r="92" spans="2:16" ht="12.75">
      <c r="B92" s="6" t="s">
        <v>73</v>
      </c>
      <c r="C92" s="6" t="s">
        <v>73</v>
      </c>
      <c r="D92" s="6" t="s">
        <v>73</v>
      </c>
      <c r="E92" s="6" t="s">
        <v>73</v>
      </c>
      <c r="F92" s="6" t="s">
        <v>73</v>
      </c>
      <c r="G92" s="6" t="s">
        <v>73</v>
      </c>
      <c r="H92" s="6" t="s">
        <v>73</v>
      </c>
      <c r="I92" s="6" t="s">
        <v>73</v>
      </c>
      <c r="J92" s="6" t="s">
        <v>73</v>
      </c>
      <c r="K92" s="6" t="s">
        <v>73</v>
      </c>
      <c r="L92" s="6" t="s">
        <v>73</v>
      </c>
      <c r="M92" s="6"/>
      <c r="N92" s="6"/>
      <c r="O92" s="6" t="s">
        <v>73</v>
      </c>
      <c r="P92" s="6" t="s">
        <v>73</v>
      </c>
    </row>
    <row r="94" ht="12.75">
      <c r="B94" s="4" t="s">
        <v>135</v>
      </c>
    </row>
    <row r="96" ht="12.75">
      <c r="B96" s="4" t="s">
        <v>136</v>
      </c>
    </row>
    <row r="97" ht="12.75">
      <c r="B97" s="4" t="s">
        <v>137</v>
      </c>
    </row>
    <row r="98" ht="12.75">
      <c r="B98" s="4" t="s">
        <v>138</v>
      </c>
    </row>
    <row r="99" ht="12.75">
      <c r="B99" s="4" t="s">
        <v>139</v>
      </c>
    </row>
    <row r="101" ht="12.75">
      <c r="B101" s="4" t="s">
        <v>140</v>
      </c>
    </row>
    <row r="103" ht="12.75">
      <c r="B103" s="4" t="s">
        <v>141</v>
      </c>
    </row>
    <row r="104" ht="12.75">
      <c r="B104" s="4" t="s">
        <v>142</v>
      </c>
    </row>
  </sheetData>
  <sheetProtection/>
  <mergeCells count="4">
    <mergeCell ref="B13:P13"/>
    <mergeCell ref="B14:P14"/>
    <mergeCell ref="B15:P15"/>
    <mergeCell ref="B6:B8"/>
  </mergeCells>
  <printOptions horizontalCentered="1"/>
  <pageMargins left="0" right="0" top="0.5" bottom="0.5" header="0.25" footer="0.25"/>
  <pageSetup fitToHeight="1" fitToWidth="1" horizontalDpi="600" verticalDpi="600" orientation="landscape" scale="95" r:id="rId1"/>
</worksheet>
</file>

<file path=xl/worksheets/sheet13.xml><?xml version="1.0" encoding="utf-8"?>
<worksheet xmlns="http://schemas.openxmlformats.org/spreadsheetml/2006/main" xmlns:r="http://schemas.openxmlformats.org/officeDocument/2006/relationships">
  <sheetPr>
    <pageSetUpPr fitToPage="1"/>
  </sheetPr>
  <dimension ref="A1:P29"/>
  <sheetViews>
    <sheetView zoomScalePageLayoutView="0" workbookViewId="0" topLeftCell="A1">
      <selection activeCell="A1" sqref="A1"/>
    </sheetView>
  </sheetViews>
  <sheetFormatPr defaultColWidth="9.33203125" defaultRowHeight="12.75"/>
  <cols>
    <col min="1" max="1" width="4.5" style="1" customWidth="1"/>
    <col min="2" max="2" width="33.16015625" style="1" customWidth="1"/>
    <col min="3" max="3" width="11.16015625" style="1" bestFit="1" customWidth="1"/>
    <col min="4" max="4" width="8" style="1" customWidth="1"/>
    <col min="5" max="5" width="11.16015625" style="1" bestFit="1" customWidth="1"/>
    <col min="6" max="6" width="8" style="1" customWidth="1"/>
    <col min="7" max="7" width="10.66015625" style="1" bestFit="1" customWidth="1"/>
    <col min="8" max="8" width="8.83203125" style="1" customWidth="1"/>
    <col min="9" max="9" width="10.66015625" style="1" bestFit="1" customWidth="1"/>
    <col min="10" max="10" width="8" style="1" customWidth="1"/>
    <col min="11" max="11" width="10.66015625" style="1" bestFit="1" customWidth="1"/>
    <col min="12" max="12" width="7.83203125" style="1" customWidth="1"/>
    <col min="13" max="13" width="10.66015625" style="1" bestFit="1" customWidth="1"/>
    <col min="14" max="14" width="7.83203125" style="1" customWidth="1"/>
    <col min="15" max="15" width="10.66015625" style="1" bestFit="1" customWidth="1"/>
    <col min="16" max="16" width="8.66015625" style="1" customWidth="1"/>
    <col min="17" max="16384" width="9.33203125" style="1" customWidth="1"/>
  </cols>
  <sheetData>
    <row r="1" spans="1:4" ht="15.75">
      <c r="A1" s="36"/>
      <c r="D1" s="21"/>
    </row>
    <row r="2" spans="2:16" ht="15">
      <c r="B2" s="39" t="s">
        <v>152</v>
      </c>
      <c r="C2" s="40"/>
      <c r="D2" s="40"/>
      <c r="E2" s="40"/>
      <c r="F2" s="40"/>
      <c r="G2" s="40"/>
      <c r="H2" s="40"/>
      <c r="I2" s="40"/>
      <c r="J2" s="40"/>
      <c r="K2" s="40"/>
      <c r="L2" s="40"/>
      <c r="M2" s="40"/>
      <c r="N2" s="40"/>
      <c r="O2" s="40"/>
      <c r="P2" s="40"/>
    </row>
    <row r="3" spans="2:16" ht="15.75">
      <c r="B3" s="41" t="s">
        <v>153</v>
      </c>
      <c r="C3" s="40"/>
      <c r="D3" s="40"/>
      <c r="E3" s="40"/>
      <c r="F3" s="40"/>
      <c r="G3" s="40"/>
      <c r="H3" s="40"/>
      <c r="I3" s="40"/>
      <c r="J3" s="40"/>
      <c r="K3" s="40"/>
      <c r="L3" s="40"/>
      <c r="M3" s="40"/>
      <c r="N3" s="40"/>
      <c r="O3" s="40"/>
      <c r="P3" s="40"/>
    </row>
    <row r="4" spans="2:16" ht="15.75">
      <c r="B4" s="41" t="s">
        <v>154</v>
      </c>
      <c r="C4" s="40"/>
      <c r="D4" s="40"/>
      <c r="E4" s="40"/>
      <c r="F4" s="40"/>
      <c r="G4" s="40"/>
      <c r="H4" s="40"/>
      <c r="I4" s="40"/>
      <c r="J4" s="40"/>
      <c r="K4" s="40"/>
      <c r="L4" s="40"/>
      <c r="M4" s="40"/>
      <c r="N4" s="40"/>
      <c r="O4" s="40"/>
      <c r="P4" s="40"/>
    </row>
    <row r="5" spans="2:16" ht="15">
      <c r="B5" s="39" t="s">
        <v>347</v>
      </c>
      <c r="C5" s="40"/>
      <c r="D5" s="40"/>
      <c r="E5" s="40"/>
      <c r="F5" s="40"/>
      <c r="G5" s="40"/>
      <c r="H5" s="40"/>
      <c r="I5" s="40"/>
      <c r="J5" s="40"/>
      <c r="K5" s="40"/>
      <c r="L5" s="40"/>
      <c r="M5" s="40"/>
      <c r="N5" s="40"/>
      <c r="O5" s="40"/>
      <c r="P5" s="40"/>
    </row>
    <row r="6" spans="2:16" ht="15">
      <c r="B6" s="302" t="s">
        <v>273</v>
      </c>
      <c r="C6" s="63" t="s">
        <v>45</v>
      </c>
      <c r="D6" s="64"/>
      <c r="E6" s="64"/>
      <c r="F6" s="64"/>
      <c r="G6" s="64"/>
      <c r="H6" s="64"/>
      <c r="I6" s="64"/>
      <c r="J6" s="64"/>
      <c r="K6" s="64"/>
      <c r="L6" s="65"/>
      <c r="M6" s="64"/>
      <c r="N6" s="66"/>
      <c r="O6" s="63" t="s">
        <v>46</v>
      </c>
      <c r="P6" s="66"/>
    </row>
    <row r="7" spans="2:16" ht="15">
      <c r="B7" s="345"/>
      <c r="C7" s="67" t="s">
        <v>48</v>
      </c>
      <c r="D7" s="68"/>
      <c r="E7" s="69" t="s">
        <v>49</v>
      </c>
      <c r="F7" s="68"/>
      <c r="G7" s="69" t="s">
        <v>50</v>
      </c>
      <c r="H7" s="68"/>
      <c r="I7" s="69" t="s">
        <v>51</v>
      </c>
      <c r="J7" s="68"/>
      <c r="K7" s="69" t="s">
        <v>52</v>
      </c>
      <c r="L7" s="68"/>
      <c r="M7" s="70" t="s">
        <v>56</v>
      </c>
      <c r="N7" s="68"/>
      <c r="O7" s="69" t="s">
        <v>54</v>
      </c>
      <c r="P7" s="68"/>
    </row>
    <row r="8" spans="2:16" ht="15">
      <c r="B8" s="346"/>
      <c r="C8" s="72" t="s">
        <v>23</v>
      </c>
      <c r="D8" s="72" t="s">
        <v>55</v>
      </c>
      <c r="E8" s="72" t="s">
        <v>23</v>
      </c>
      <c r="F8" s="72" t="s">
        <v>55</v>
      </c>
      <c r="G8" s="72" t="s">
        <v>23</v>
      </c>
      <c r="H8" s="72" t="s">
        <v>55</v>
      </c>
      <c r="I8" s="72" t="s">
        <v>23</v>
      </c>
      <c r="J8" s="72" t="s">
        <v>55</v>
      </c>
      <c r="K8" s="72" t="s">
        <v>23</v>
      </c>
      <c r="L8" s="44" t="s">
        <v>55</v>
      </c>
      <c r="M8" s="72" t="s">
        <v>23</v>
      </c>
      <c r="N8" s="44" t="s">
        <v>55</v>
      </c>
      <c r="O8" s="72" t="s">
        <v>23</v>
      </c>
      <c r="P8" s="72" t="s">
        <v>55</v>
      </c>
    </row>
    <row r="9" spans="2:16" ht="31.5" customHeight="1">
      <c r="B9" s="91" t="s">
        <v>274</v>
      </c>
      <c r="C9" s="50">
        <v>358</v>
      </c>
      <c r="D9" s="51">
        <v>0.30517692589656376</v>
      </c>
      <c r="E9" s="50">
        <v>269</v>
      </c>
      <c r="F9" s="51">
        <v>0.30753049582147224</v>
      </c>
      <c r="G9" s="50">
        <v>68</v>
      </c>
      <c r="H9" s="51">
        <v>0.30504216759375563</v>
      </c>
      <c r="I9" s="50">
        <v>2</v>
      </c>
      <c r="J9" s="51">
        <v>0.25773195876288657</v>
      </c>
      <c r="K9" s="50">
        <v>16</v>
      </c>
      <c r="L9" s="74">
        <v>0.3929273084479371</v>
      </c>
      <c r="M9" s="113">
        <v>1</v>
      </c>
      <c r="N9" s="51">
        <v>0.04690431519699812</v>
      </c>
      <c r="O9" s="50">
        <v>14</v>
      </c>
      <c r="P9" s="51">
        <v>0.16963528413910092</v>
      </c>
    </row>
    <row r="10" spans="2:16" ht="29.25" customHeight="1">
      <c r="B10" s="110" t="s">
        <v>275</v>
      </c>
      <c r="C10" s="50">
        <v>1173</v>
      </c>
      <c r="D10" s="51">
        <v>0.999923279543769</v>
      </c>
      <c r="E10" s="50">
        <v>952</v>
      </c>
      <c r="F10" s="51">
        <v>1.0883607138365858</v>
      </c>
      <c r="G10" s="50">
        <v>87</v>
      </c>
      <c r="H10" s="51">
        <v>0.39027453795083433</v>
      </c>
      <c r="I10" s="50">
        <v>6</v>
      </c>
      <c r="J10" s="51">
        <v>0.7731958762886598</v>
      </c>
      <c r="K10" s="50">
        <v>106</v>
      </c>
      <c r="L10" s="74">
        <v>2.6031434184675835</v>
      </c>
      <c r="M10" s="76">
        <v>15</v>
      </c>
      <c r="N10" s="51">
        <v>0.7035647279549718</v>
      </c>
      <c r="O10" s="50">
        <v>56</v>
      </c>
      <c r="P10" s="51">
        <v>0.6785411365564037</v>
      </c>
    </row>
    <row r="11" spans="2:16" ht="28.5" customHeight="1">
      <c r="B11" s="91" t="s">
        <v>277</v>
      </c>
      <c r="C11" s="50">
        <v>234</v>
      </c>
      <c r="D11" s="51">
        <v>0.19947318620054727</v>
      </c>
      <c r="E11" s="50">
        <v>47</v>
      </c>
      <c r="F11" s="51">
        <v>0.0537320940654617</v>
      </c>
      <c r="G11" s="50">
        <v>168</v>
      </c>
      <c r="H11" s="51">
        <v>0.7536335905257491</v>
      </c>
      <c r="I11" s="53">
        <v>0</v>
      </c>
      <c r="J11" s="51">
        <v>0</v>
      </c>
      <c r="K11" s="50">
        <v>19</v>
      </c>
      <c r="L11" s="74">
        <v>0.46660117878192536</v>
      </c>
      <c r="M11" s="76">
        <v>9</v>
      </c>
      <c r="N11" s="51">
        <v>0.42213883677298314</v>
      </c>
      <c r="O11" s="50">
        <v>11</v>
      </c>
      <c r="P11" s="51">
        <v>0.13328486610929358</v>
      </c>
    </row>
    <row r="12" spans="2:16" ht="19.5" customHeight="1">
      <c r="B12" s="49" t="s">
        <v>278</v>
      </c>
      <c r="C12" s="50">
        <v>42</v>
      </c>
      <c r="D12" s="51">
        <v>0.03580287957445721</v>
      </c>
      <c r="E12" s="50">
        <v>30</v>
      </c>
      <c r="F12" s="51">
        <v>0.03429708131837981</v>
      </c>
      <c r="G12" s="50">
        <v>6</v>
      </c>
      <c r="H12" s="51">
        <v>0.02691548537591961</v>
      </c>
      <c r="I12" s="50">
        <v>1</v>
      </c>
      <c r="J12" s="51">
        <v>0.12886597938144329</v>
      </c>
      <c r="K12" s="50">
        <v>4</v>
      </c>
      <c r="L12" s="74">
        <v>0.09823182711198428</v>
      </c>
      <c r="M12" s="75">
        <v>0</v>
      </c>
      <c r="N12" s="51">
        <v>0</v>
      </c>
      <c r="O12" s="50">
        <v>2</v>
      </c>
      <c r="P12" s="51">
        <v>0.02423361201987156</v>
      </c>
    </row>
    <row r="13" spans="2:16" ht="33" customHeight="1">
      <c r="B13" s="110" t="s">
        <v>279</v>
      </c>
      <c r="C13" s="50">
        <v>119</v>
      </c>
      <c r="D13" s="51">
        <v>0.10144149212762874</v>
      </c>
      <c r="E13" s="50">
        <v>82</v>
      </c>
      <c r="F13" s="51">
        <v>0.09374535560357147</v>
      </c>
      <c r="G13" s="50">
        <v>34</v>
      </c>
      <c r="H13" s="51">
        <v>0.15252108379687782</v>
      </c>
      <c r="I13" s="50">
        <v>1</v>
      </c>
      <c r="J13" s="51">
        <v>0.12886597938144329</v>
      </c>
      <c r="K13" s="50">
        <v>1</v>
      </c>
      <c r="L13" s="74">
        <v>0.02455795677799607</v>
      </c>
      <c r="M13" s="76">
        <v>1</v>
      </c>
      <c r="N13" s="51">
        <v>0.04690431519699812</v>
      </c>
      <c r="O13" s="50">
        <v>12</v>
      </c>
      <c r="P13" s="51">
        <v>0.14540167211922936</v>
      </c>
    </row>
    <row r="14" spans="2:16" ht="45" customHeight="1">
      <c r="B14" s="110" t="s">
        <v>280</v>
      </c>
      <c r="C14" s="50">
        <v>253</v>
      </c>
      <c r="D14" s="51">
        <v>0.21566972696042078</v>
      </c>
      <c r="E14" s="50">
        <v>183</v>
      </c>
      <c r="F14" s="51">
        <v>0.2092121960421168</v>
      </c>
      <c r="G14" s="50">
        <v>53</v>
      </c>
      <c r="H14" s="51">
        <v>0.2377534541539566</v>
      </c>
      <c r="I14" s="50">
        <v>2</v>
      </c>
      <c r="J14" s="51">
        <v>0.25773195876288657</v>
      </c>
      <c r="K14" s="50">
        <v>10</v>
      </c>
      <c r="L14" s="74">
        <v>0.2455795677799607</v>
      </c>
      <c r="M14" s="76">
        <v>5</v>
      </c>
      <c r="N14" s="51">
        <v>0.23452157598499063</v>
      </c>
      <c r="O14" s="50">
        <v>12</v>
      </c>
      <c r="P14" s="51">
        <v>0.14540167211922936</v>
      </c>
    </row>
    <row r="15" spans="2:16" ht="19.5" customHeight="1">
      <c r="B15" s="46" t="s">
        <v>268</v>
      </c>
      <c r="C15" s="47">
        <v>113903</v>
      </c>
      <c r="D15" s="48">
        <v>97.09655695641426</v>
      </c>
      <c r="E15" s="47">
        <v>85520</v>
      </c>
      <c r="F15" s="48">
        <v>97.76954647826138</v>
      </c>
      <c r="G15" s="47">
        <v>21292</v>
      </c>
      <c r="H15" s="48">
        <v>95.51408577068007</v>
      </c>
      <c r="I15" s="47">
        <v>760</v>
      </c>
      <c r="J15" s="48">
        <v>97.9381443298969</v>
      </c>
      <c r="K15" s="47">
        <v>3903</v>
      </c>
      <c r="L15" s="78">
        <v>95.84970530451866</v>
      </c>
      <c r="M15" s="79">
        <v>2088</v>
      </c>
      <c r="N15" s="48">
        <v>97.93621013133207</v>
      </c>
      <c r="O15" s="47">
        <v>8128</v>
      </c>
      <c r="P15" s="48">
        <v>98.48539924875803</v>
      </c>
    </row>
    <row r="16" spans="2:16" ht="19.5" customHeight="1">
      <c r="B16" s="100" t="s">
        <v>271</v>
      </c>
      <c r="C16" s="50"/>
      <c r="D16" s="51"/>
      <c r="E16" s="50"/>
      <c r="F16" s="51"/>
      <c r="G16" s="50"/>
      <c r="H16" s="51"/>
      <c r="I16" s="50"/>
      <c r="J16" s="51"/>
      <c r="K16" s="50"/>
      <c r="L16" s="74"/>
      <c r="M16" s="76"/>
      <c r="N16" s="51"/>
      <c r="O16" s="50"/>
      <c r="P16" s="51"/>
    </row>
    <row r="17" spans="2:16" ht="45.75" customHeight="1">
      <c r="B17" s="91" t="s">
        <v>231</v>
      </c>
      <c r="C17" s="50">
        <v>5761</v>
      </c>
      <c r="D17" s="51">
        <v>4.91096164829638</v>
      </c>
      <c r="E17" s="50">
        <v>3720</v>
      </c>
      <c r="F17" s="51">
        <v>4.252838083479095</v>
      </c>
      <c r="G17" s="50">
        <v>1636</v>
      </c>
      <c r="H17" s="51">
        <v>7.338955679167414</v>
      </c>
      <c r="I17" s="50">
        <v>38</v>
      </c>
      <c r="J17" s="51">
        <v>4.896907216494846</v>
      </c>
      <c r="K17" s="50">
        <v>245</v>
      </c>
      <c r="L17" s="74">
        <v>6.0166994106090375</v>
      </c>
      <c r="M17" s="75">
        <v>110</v>
      </c>
      <c r="N17" s="51">
        <v>5.159474671669793</v>
      </c>
      <c r="O17" s="50">
        <v>315</v>
      </c>
      <c r="P17" s="51">
        <v>3.816793893129771</v>
      </c>
    </row>
    <row r="18" spans="2:16" ht="28.5" customHeight="1">
      <c r="B18" s="91" t="s">
        <v>276</v>
      </c>
      <c r="C18" s="50">
        <v>3529</v>
      </c>
      <c r="D18" s="51">
        <v>3.0082943337680823</v>
      </c>
      <c r="E18" s="50">
        <v>2636</v>
      </c>
      <c r="F18" s="51">
        <v>3.013570211841639</v>
      </c>
      <c r="G18" s="50">
        <v>533</v>
      </c>
      <c r="H18" s="51">
        <v>2.3909922842275257</v>
      </c>
      <c r="I18" s="50">
        <v>21</v>
      </c>
      <c r="J18" s="51">
        <v>2.7061855670103094</v>
      </c>
      <c r="K18" s="50">
        <v>131</v>
      </c>
      <c r="L18" s="74">
        <v>3.2170923379174856</v>
      </c>
      <c r="M18" s="76">
        <v>47</v>
      </c>
      <c r="N18" s="51">
        <v>2.204502814258912</v>
      </c>
      <c r="O18" s="50">
        <v>213</v>
      </c>
      <c r="P18" s="51">
        <v>2.5808796801163214</v>
      </c>
    </row>
    <row r="19" spans="2:16" ht="28.5" customHeight="1">
      <c r="B19" s="91" t="s">
        <v>272</v>
      </c>
      <c r="C19" s="50">
        <v>1815</v>
      </c>
      <c r="D19" s="51">
        <v>1.5471958673247577</v>
      </c>
      <c r="E19" s="50">
        <v>1409</v>
      </c>
      <c r="F19" s="51">
        <v>1.6108195859199048</v>
      </c>
      <c r="G19" s="50">
        <v>312</v>
      </c>
      <c r="H19" s="51">
        <v>1.3996052395478198</v>
      </c>
      <c r="I19" s="50">
        <v>13</v>
      </c>
      <c r="J19" s="51">
        <v>1.675257731958763</v>
      </c>
      <c r="K19" s="50">
        <v>63</v>
      </c>
      <c r="L19" s="74">
        <v>1.5471512770137525</v>
      </c>
      <c r="M19" s="76">
        <v>18</v>
      </c>
      <c r="N19" s="51">
        <v>0.8442776735459663</v>
      </c>
      <c r="O19" s="50">
        <v>111</v>
      </c>
      <c r="P19" s="51">
        <v>1.3449654671028717</v>
      </c>
    </row>
    <row r="20" spans="2:16" ht="28.5" customHeight="1">
      <c r="B20" s="216" t="s">
        <v>268</v>
      </c>
      <c r="C20" s="47">
        <v>105002</v>
      </c>
      <c r="D20" s="48">
        <v>89.50890383517036</v>
      </c>
      <c r="E20" s="47">
        <v>79203</v>
      </c>
      <c r="F20" s="48">
        <v>90.54772438865453</v>
      </c>
      <c r="G20" s="47">
        <v>19227</v>
      </c>
      <c r="H20" s="48">
        <v>86.2506728871344</v>
      </c>
      <c r="I20" s="47">
        <v>701</v>
      </c>
      <c r="J20" s="48">
        <v>90.33505154639175</v>
      </c>
      <c r="K20" s="47">
        <v>3597</v>
      </c>
      <c r="L20" s="78">
        <v>88.33497053045186</v>
      </c>
      <c r="M20" s="79">
        <v>1934</v>
      </c>
      <c r="N20" s="48">
        <v>90.71294559099438</v>
      </c>
      <c r="O20" s="47">
        <v>7598</v>
      </c>
      <c r="P20" s="48">
        <v>92.06349206349206</v>
      </c>
    </row>
    <row r="21" spans="2:16" ht="19.5" customHeight="1">
      <c r="B21" s="46" t="s">
        <v>155</v>
      </c>
      <c r="C21" s="47">
        <v>117309</v>
      </c>
      <c r="D21" s="78">
        <v>100</v>
      </c>
      <c r="E21" s="47">
        <v>87471</v>
      </c>
      <c r="F21" s="48">
        <v>100</v>
      </c>
      <c r="G21" s="47">
        <v>22292</v>
      </c>
      <c r="H21" s="48">
        <v>100</v>
      </c>
      <c r="I21" s="47">
        <v>776</v>
      </c>
      <c r="J21" s="48">
        <v>100</v>
      </c>
      <c r="K21" s="47">
        <v>4072</v>
      </c>
      <c r="L21" s="78">
        <v>100</v>
      </c>
      <c r="M21" s="79">
        <v>2132</v>
      </c>
      <c r="N21" s="48">
        <v>100</v>
      </c>
      <c r="O21" s="47">
        <v>8253</v>
      </c>
      <c r="P21" s="48">
        <v>100</v>
      </c>
    </row>
    <row r="22" spans="2:16" ht="24.75" customHeight="1">
      <c r="B22" s="295" t="s">
        <v>281</v>
      </c>
      <c r="C22" s="296"/>
      <c r="D22" s="296"/>
      <c r="E22" s="296"/>
      <c r="F22" s="296"/>
      <c r="G22" s="296"/>
      <c r="H22" s="296"/>
      <c r="I22" s="296"/>
      <c r="J22" s="296"/>
      <c r="K22" s="296"/>
      <c r="L22" s="296"/>
      <c r="M22" s="296"/>
      <c r="N22" s="296"/>
      <c r="O22" s="296"/>
      <c r="P22" s="296"/>
    </row>
    <row r="23" spans="2:16" ht="25.5" customHeight="1">
      <c r="B23" s="295" t="s">
        <v>203</v>
      </c>
      <c r="C23" s="296"/>
      <c r="D23" s="296"/>
      <c r="E23" s="296"/>
      <c r="F23" s="296"/>
      <c r="G23" s="296"/>
      <c r="H23" s="296"/>
      <c r="I23" s="296"/>
      <c r="J23" s="296"/>
      <c r="K23" s="296"/>
      <c r="L23" s="296"/>
      <c r="M23" s="296"/>
      <c r="N23" s="296"/>
      <c r="O23" s="296"/>
      <c r="P23" s="296"/>
    </row>
    <row r="24" spans="2:16" ht="12.75" customHeight="1">
      <c r="B24" s="305" t="s">
        <v>381</v>
      </c>
      <c r="C24" s="306"/>
      <c r="D24" s="306"/>
      <c r="E24" s="306"/>
      <c r="F24" s="306"/>
      <c r="G24" s="306"/>
      <c r="H24" s="306"/>
      <c r="I24" s="306"/>
      <c r="J24" s="306"/>
      <c r="K24" s="306"/>
      <c r="L24" s="306"/>
      <c r="M24" s="306"/>
      <c r="N24" s="306"/>
      <c r="O24" s="306"/>
      <c r="P24" s="306"/>
    </row>
    <row r="25" ht="12.75">
      <c r="B25"/>
    </row>
    <row r="26" ht="12.75">
      <c r="B26" s="21"/>
    </row>
    <row r="29" ht="12.75">
      <c r="B29"/>
    </row>
  </sheetData>
  <sheetProtection/>
  <mergeCells count="4">
    <mergeCell ref="B23:P23"/>
    <mergeCell ref="B6:B8"/>
    <mergeCell ref="B22:P22"/>
    <mergeCell ref="B24:P24"/>
  </mergeCells>
  <printOptions horizontalCentered="1"/>
  <pageMargins left="0" right="0" top="0.5" bottom="0.5" header="0.25" footer="0.25"/>
  <pageSetup fitToHeight="1" fitToWidth="1" horizontalDpi="600" verticalDpi="600" orientation="landscape" scale="91" r:id="rId1"/>
</worksheet>
</file>

<file path=xl/worksheets/sheet14.xml><?xml version="1.0" encoding="utf-8"?>
<worksheet xmlns="http://schemas.openxmlformats.org/spreadsheetml/2006/main" xmlns:r="http://schemas.openxmlformats.org/officeDocument/2006/relationships">
  <sheetPr>
    <pageSetUpPr fitToPage="1"/>
  </sheetPr>
  <dimension ref="A1:P22"/>
  <sheetViews>
    <sheetView zoomScalePageLayoutView="0" workbookViewId="0" topLeftCell="A1">
      <selection activeCell="A1" sqref="A1"/>
    </sheetView>
  </sheetViews>
  <sheetFormatPr defaultColWidth="9.33203125" defaultRowHeight="12.75"/>
  <cols>
    <col min="1" max="1" width="4.33203125" style="37" customWidth="1"/>
    <col min="2" max="2" width="30.16015625" style="37" customWidth="1"/>
    <col min="3" max="3" width="12" style="37" bestFit="1" customWidth="1"/>
    <col min="4" max="4" width="9.33203125" style="37" customWidth="1"/>
    <col min="5" max="5" width="10.66015625" style="37" bestFit="1" customWidth="1"/>
    <col min="6" max="6" width="9.33203125" style="37" customWidth="1"/>
    <col min="7" max="7" width="10.66015625" style="37" bestFit="1" customWidth="1"/>
    <col min="8" max="8" width="9.33203125" style="37" customWidth="1"/>
    <col min="9" max="9" width="10.66015625" style="37" bestFit="1" customWidth="1"/>
    <col min="10" max="10" width="9.33203125" style="37" customWidth="1"/>
    <col min="11" max="11" width="10.66015625" style="37" bestFit="1" customWidth="1"/>
    <col min="12" max="12" width="9.33203125" style="37" customWidth="1"/>
    <col min="13" max="13" width="10.66015625" style="37" bestFit="1" customWidth="1"/>
    <col min="14" max="14" width="9.33203125" style="37" customWidth="1"/>
    <col min="15" max="15" width="10.66015625" style="37" bestFit="1" customWidth="1"/>
    <col min="16" max="16384" width="9.33203125" style="37" customWidth="1"/>
  </cols>
  <sheetData>
    <row r="1" ht="15.75">
      <c r="A1" s="36"/>
    </row>
    <row r="2" spans="2:16" ht="15">
      <c r="B2" s="39" t="s">
        <v>325</v>
      </c>
      <c r="C2" s="40"/>
      <c r="D2" s="40"/>
      <c r="E2" s="40"/>
      <c r="F2" s="40"/>
      <c r="G2" s="40"/>
      <c r="H2" s="40"/>
      <c r="I2" s="40"/>
      <c r="J2" s="40"/>
      <c r="K2" s="40"/>
      <c r="L2" s="40"/>
      <c r="M2" s="40"/>
      <c r="N2" s="40"/>
      <c r="O2" s="40"/>
      <c r="P2" s="40"/>
    </row>
    <row r="3" spans="2:16" ht="15.75">
      <c r="B3" s="41" t="s">
        <v>153</v>
      </c>
      <c r="C3" s="40"/>
      <c r="D3" s="40"/>
      <c r="E3" s="40"/>
      <c r="F3" s="40"/>
      <c r="G3" s="40"/>
      <c r="H3" s="40"/>
      <c r="I3" s="40"/>
      <c r="J3" s="40"/>
      <c r="K3" s="40"/>
      <c r="L3" s="40"/>
      <c r="M3" s="40"/>
      <c r="N3" s="40"/>
      <c r="O3" s="40"/>
      <c r="P3" s="40"/>
    </row>
    <row r="4" spans="2:16" ht="15.75">
      <c r="B4" s="41" t="s">
        <v>154</v>
      </c>
      <c r="C4" s="40"/>
      <c r="D4" s="40"/>
      <c r="E4" s="40"/>
      <c r="F4" s="40"/>
      <c r="G4" s="40"/>
      <c r="H4" s="40"/>
      <c r="I4" s="40"/>
      <c r="J4" s="40"/>
      <c r="K4" s="40"/>
      <c r="L4" s="40"/>
      <c r="M4" s="40"/>
      <c r="N4" s="40"/>
      <c r="O4" s="40"/>
      <c r="P4" s="40"/>
    </row>
    <row r="5" spans="2:16" ht="15">
      <c r="B5" s="39" t="s">
        <v>347</v>
      </c>
      <c r="C5" s="40"/>
      <c r="D5" s="40"/>
      <c r="E5" s="40"/>
      <c r="F5" s="40"/>
      <c r="G5" s="40"/>
      <c r="H5" s="40"/>
      <c r="I5" s="40"/>
      <c r="J5" s="40"/>
      <c r="K5" s="40"/>
      <c r="L5" s="40"/>
      <c r="M5" s="40"/>
      <c r="N5" s="40"/>
      <c r="O5" s="40"/>
      <c r="P5" s="40"/>
    </row>
    <row r="6" spans="2:16" ht="15">
      <c r="B6" s="302" t="s">
        <v>304</v>
      </c>
      <c r="C6" s="63" t="s">
        <v>45</v>
      </c>
      <c r="D6" s="64"/>
      <c r="E6" s="64"/>
      <c r="F6" s="64"/>
      <c r="G6" s="64"/>
      <c r="H6" s="64"/>
      <c r="I6" s="64"/>
      <c r="J6" s="64"/>
      <c r="K6" s="64"/>
      <c r="L6" s="65"/>
      <c r="M6" s="64"/>
      <c r="N6" s="66"/>
      <c r="O6" s="63" t="s">
        <v>46</v>
      </c>
      <c r="P6" s="66"/>
    </row>
    <row r="7" spans="2:16" ht="15">
      <c r="B7" s="347"/>
      <c r="C7" s="67" t="s">
        <v>48</v>
      </c>
      <c r="D7" s="68"/>
      <c r="E7" s="69" t="s">
        <v>49</v>
      </c>
      <c r="F7" s="68"/>
      <c r="G7" s="69" t="s">
        <v>50</v>
      </c>
      <c r="H7" s="68"/>
      <c r="I7" s="69" t="s">
        <v>51</v>
      </c>
      <c r="J7" s="68"/>
      <c r="K7" s="69" t="s">
        <v>52</v>
      </c>
      <c r="L7" s="68"/>
      <c r="M7" s="70" t="s">
        <v>56</v>
      </c>
      <c r="N7" s="68"/>
      <c r="O7" s="69" t="s">
        <v>54</v>
      </c>
      <c r="P7" s="68"/>
    </row>
    <row r="8" spans="2:16" ht="15">
      <c r="B8" s="348"/>
      <c r="C8" s="72" t="s">
        <v>23</v>
      </c>
      <c r="D8" s="72" t="s">
        <v>55</v>
      </c>
      <c r="E8" s="72" t="s">
        <v>23</v>
      </c>
      <c r="F8" s="72" t="s">
        <v>55</v>
      </c>
      <c r="G8" s="72" t="s">
        <v>23</v>
      </c>
      <c r="H8" s="72" t="s">
        <v>55</v>
      </c>
      <c r="I8" s="72" t="s">
        <v>23</v>
      </c>
      <c r="J8" s="72" t="s">
        <v>55</v>
      </c>
      <c r="K8" s="72" t="s">
        <v>23</v>
      </c>
      <c r="L8" s="44" t="s">
        <v>55</v>
      </c>
      <c r="M8" s="72" t="s">
        <v>23</v>
      </c>
      <c r="N8" s="44" t="s">
        <v>55</v>
      </c>
      <c r="O8" s="72" t="s">
        <v>23</v>
      </c>
      <c r="P8" s="72" t="s">
        <v>55</v>
      </c>
    </row>
    <row r="9" spans="2:16" ht="19.5" customHeight="1">
      <c r="B9" s="233"/>
      <c r="C9" s="233"/>
      <c r="D9" s="233"/>
      <c r="E9" s="233"/>
      <c r="F9" s="233"/>
      <c r="G9" s="233"/>
      <c r="H9" s="233"/>
      <c r="I9" s="233"/>
      <c r="J9" s="233"/>
      <c r="K9" s="233"/>
      <c r="L9" s="233"/>
      <c r="M9" s="233"/>
      <c r="N9" s="233"/>
      <c r="O9" s="233"/>
      <c r="P9" s="233"/>
    </row>
    <row r="10" spans="2:16" ht="19.5" customHeight="1">
      <c r="B10" s="234" t="s">
        <v>305</v>
      </c>
      <c r="C10" s="199">
        <v>30354</v>
      </c>
      <c r="D10" s="240">
        <v>25.875252538168425</v>
      </c>
      <c r="E10" s="199">
        <v>23672</v>
      </c>
      <c r="F10" s="240">
        <v>27.06268363228956</v>
      </c>
      <c r="G10" s="199">
        <v>5042</v>
      </c>
      <c r="H10" s="240">
        <v>22.617979544231115</v>
      </c>
      <c r="I10" s="199">
        <v>199</v>
      </c>
      <c r="J10" s="240">
        <v>25.644329896907216</v>
      </c>
      <c r="K10" s="199">
        <v>868</v>
      </c>
      <c r="L10" s="240">
        <v>21.31630648330059</v>
      </c>
      <c r="M10" s="199">
        <v>482</v>
      </c>
      <c r="N10" s="240">
        <v>22.607879924953096</v>
      </c>
      <c r="O10" s="199">
        <v>1649</v>
      </c>
      <c r="P10" s="240">
        <v>19.980613110384102</v>
      </c>
    </row>
    <row r="11" spans="2:16" ht="19.5" customHeight="1">
      <c r="B11" s="234" t="s">
        <v>314</v>
      </c>
      <c r="C11" s="199">
        <v>26061</v>
      </c>
      <c r="D11" s="240">
        <v>22.215686775950694</v>
      </c>
      <c r="E11" s="199">
        <v>19250</v>
      </c>
      <c r="F11" s="240">
        <v>22.007293845960376</v>
      </c>
      <c r="G11" s="199">
        <v>5010</v>
      </c>
      <c r="H11" s="240">
        <v>22.474430288892876</v>
      </c>
      <c r="I11" s="199">
        <v>165</v>
      </c>
      <c r="J11" s="240">
        <v>21.262886597938145</v>
      </c>
      <c r="K11" s="199">
        <v>930</v>
      </c>
      <c r="L11" s="240">
        <v>22.838899803536343</v>
      </c>
      <c r="M11" s="199">
        <v>574</v>
      </c>
      <c r="N11" s="240">
        <v>26.923076923076923</v>
      </c>
      <c r="O11" s="199">
        <v>2168</v>
      </c>
      <c r="P11" s="240">
        <v>26.26923542954077</v>
      </c>
    </row>
    <row r="12" spans="2:16" ht="19.5" customHeight="1">
      <c r="B12" s="234" t="s">
        <v>306</v>
      </c>
      <c r="C12" s="199">
        <v>1149</v>
      </c>
      <c r="D12" s="240">
        <v>0.9794644912155077</v>
      </c>
      <c r="E12" s="199">
        <v>971</v>
      </c>
      <c r="F12" s="240">
        <v>1.1100821986715597</v>
      </c>
      <c r="G12" s="199">
        <v>101</v>
      </c>
      <c r="H12" s="240">
        <v>0.45307733716131343</v>
      </c>
      <c r="I12" s="199">
        <v>17</v>
      </c>
      <c r="J12" s="240">
        <v>2.190721649484536</v>
      </c>
      <c r="K12" s="199">
        <v>26</v>
      </c>
      <c r="L12" s="240">
        <v>0.6385068762278978</v>
      </c>
      <c r="M12" s="199">
        <v>19</v>
      </c>
      <c r="N12" s="240">
        <v>0.8911819887429643</v>
      </c>
      <c r="O12" s="199">
        <v>92</v>
      </c>
      <c r="P12" s="240">
        <v>1.1147461529140918</v>
      </c>
    </row>
    <row r="13" spans="2:16" ht="30.75" customHeight="1">
      <c r="B13" s="237" t="s">
        <v>307</v>
      </c>
      <c r="C13" s="199">
        <v>1487</v>
      </c>
      <c r="D13" s="240">
        <v>1.2675924268385204</v>
      </c>
      <c r="E13" s="199">
        <v>1174</v>
      </c>
      <c r="F13" s="240">
        <v>1.3421591155925963</v>
      </c>
      <c r="G13" s="199">
        <v>250</v>
      </c>
      <c r="H13" s="240">
        <v>1.1214785573299837</v>
      </c>
      <c r="I13" s="199">
        <v>16</v>
      </c>
      <c r="J13" s="240">
        <v>2.0618556701030926</v>
      </c>
      <c r="K13" s="199">
        <v>29</v>
      </c>
      <c r="L13" s="240">
        <v>0.712180746561886</v>
      </c>
      <c r="M13" s="199">
        <v>11</v>
      </c>
      <c r="N13" s="240">
        <v>0.5159474671669794</v>
      </c>
      <c r="O13" s="199">
        <v>91</v>
      </c>
      <c r="P13" s="240">
        <v>1.102629346904156</v>
      </c>
    </row>
    <row r="14" spans="2:16" ht="30.75" customHeight="1">
      <c r="B14" s="237" t="s">
        <v>308</v>
      </c>
      <c r="C14" s="199">
        <v>25171</v>
      </c>
      <c r="D14" s="240">
        <v>21.457006708777673</v>
      </c>
      <c r="E14" s="199">
        <v>18982</v>
      </c>
      <c r="F14" s="240">
        <v>21.70090658618285</v>
      </c>
      <c r="G14" s="199">
        <v>4687</v>
      </c>
      <c r="H14" s="240">
        <v>21.02547999282254</v>
      </c>
      <c r="I14" s="199">
        <v>154</v>
      </c>
      <c r="J14" s="240">
        <v>19.84536082474227</v>
      </c>
      <c r="K14" s="199">
        <v>920</v>
      </c>
      <c r="L14" s="240">
        <v>22.593320235756384</v>
      </c>
      <c r="M14" s="199">
        <v>350</v>
      </c>
      <c r="N14" s="240">
        <v>16.416510318949342</v>
      </c>
      <c r="O14" s="199">
        <v>1441</v>
      </c>
      <c r="P14" s="240">
        <v>17.46031746031746</v>
      </c>
    </row>
    <row r="15" spans="2:16" ht="33.75" customHeight="1">
      <c r="B15" s="237" t="s">
        <v>309</v>
      </c>
      <c r="C15" s="199">
        <v>1312</v>
      </c>
      <c r="D15" s="240">
        <v>1.1184137619449488</v>
      </c>
      <c r="E15" s="199">
        <v>945</v>
      </c>
      <c r="F15" s="240">
        <v>1.0803580615289639</v>
      </c>
      <c r="G15" s="199">
        <v>224</v>
      </c>
      <c r="H15" s="240">
        <v>1.0048447873676656</v>
      </c>
      <c r="I15" s="199">
        <v>7</v>
      </c>
      <c r="J15" s="240">
        <v>0.902061855670103</v>
      </c>
      <c r="K15" s="199">
        <v>106</v>
      </c>
      <c r="L15" s="240">
        <v>2.6031434184675835</v>
      </c>
      <c r="M15" s="199">
        <v>22</v>
      </c>
      <c r="N15" s="240">
        <v>1.0318949343339587</v>
      </c>
      <c r="O15" s="199">
        <v>102</v>
      </c>
      <c r="P15" s="240">
        <v>1.2359142130134497</v>
      </c>
    </row>
    <row r="16" spans="2:16" ht="28.5" customHeight="1">
      <c r="B16" s="237" t="s">
        <v>310</v>
      </c>
      <c r="C16" s="199">
        <v>6458</v>
      </c>
      <c r="D16" s="240">
        <v>5.505118959329634</v>
      </c>
      <c r="E16" s="199">
        <v>4544</v>
      </c>
      <c r="F16" s="240">
        <v>5.194864583690595</v>
      </c>
      <c r="G16" s="199">
        <v>1450</v>
      </c>
      <c r="H16" s="240">
        <v>6.504575632513906</v>
      </c>
      <c r="I16" s="199">
        <v>35</v>
      </c>
      <c r="J16" s="240">
        <v>4.510309278350515</v>
      </c>
      <c r="K16" s="199">
        <v>313</v>
      </c>
      <c r="L16" s="240">
        <v>7.686640471512771</v>
      </c>
      <c r="M16" s="199">
        <v>100</v>
      </c>
      <c r="N16" s="240">
        <v>4.690431519699812</v>
      </c>
      <c r="O16" s="199">
        <v>428</v>
      </c>
      <c r="P16" s="240">
        <v>5.185992972252515</v>
      </c>
    </row>
    <row r="17" spans="2:16" ht="19.5" customHeight="1">
      <c r="B17" s="234" t="s">
        <v>311</v>
      </c>
      <c r="C17" s="199">
        <v>6521</v>
      </c>
      <c r="D17" s="240">
        <v>5.558823278691319</v>
      </c>
      <c r="E17" s="199">
        <v>4827</v>
      </c>
      <c r="F17" s="240">
        <v>5.518400384127311</v>
      </c>
      <c r="G17" s="199">
        <v>1158</v>
      </c>
      <c r="H17" s="240">
        <v>5.194688677552485</v>
      </c>
      <c r="I17" s="199">
        <v>42</v>
      </c>
      <c r="J17" s="240">
        <v>5.412371134020619</v>
      </c>
      <c r="K17" s="199">
        <v>332</v>
      </c>
      <c r="L17" s="240">
        <v>8.153241650294696</v>
      </c>
      <c r="M17" s="199">
        <v>86</v>
      </c>
      <c r="N17" s="240">
        <v>4.033771106941838</v>
      </c>
      <c r="O17" s="199">
        <v>405</v>
      </c>
      <c r="P17" s="240">
        <v>4.907306434023991</v>
      </c>
    </row>
    <row r="18" spans="2:16" ht="30.75" customHeight="1">
      <c r="B18" s="237" t="s">
        <v>312</v>
      </c>
      <c r="C18" s="199">
        <v>77360</v>
      </c>
      <c r="D18" s="240">
        <v>65.94549437809546</v>
      </c>
      <c r="E18" s="199">
        <v>57979</v>
      </c>
      <c r="F18" s="240">
        <v>66.28368259194475</v>
      </c>
      <c r="G18" s="199">
        <v>14656</v>
      </c>
      <c r="H18" s="240">
        <v>65.74555894491297</v>
      </c>
      <c r="I18" s="199">
        <v>426</v>
      </c>
      <c r="J18" s="240">
        <v>54.89690721649485</v>
      </c>
      <c r="K18" s="199">
        <v>2852</v>
      </c>
      <c r="L18" s="240">
        <v>70.03929273084479</v>
      </c>
      <c r="M18" s="199">
        <v>1202</v>
      </c>
      <c r="N18" s="240">
        <v>56.37898686679175</v>
      </c>
      <c r="O18" s="199">
        <v>4751</v>
      </c>
      <c r="P18" s="240">
        <v>57.56694535320489</v>
      </c>
    </row>
    <row r="19" spans="2:16" ht="19.5" customHeight="1">
      <c r="B19" s="236" t="s">
        <v>313</v>
      </c>
      <c r="C19" s="238">
        <v>22515</v>
      </c>
      <c r="D19" s="241">
        <v>19.192900800450094</v>
      </c>
      <c r="E19" s="238">
        <v>16471</v>
      </c>
      <c r="F19" s="241">
        <v>18.83024087983446</v>
      </c>
      <c r="G19" s="238">
        <v>4518</v>
      </c>
      <c r="H19" s="241">
        <v>20.267360488067467</v>
      </c>
      <c r="I19" s="238">
        <v>192</v>
      </c>
      <c r="J19" s="241">
        <v>24.742268041237114</v>
      </c>
      <c r="K19" s="238">
        <v>754</v>
      </c>
      <c r="L19" s="241">
        <v>18.516699410609036</v>
      </c>
      <c r="M19" s="238">
        <v>538</v>
      </c>
      <c r="N19" s="241">
        <v>25.234521575984992</v>
      </c>
      <c r="O19" s="238">
        <v>2050</v>
      </c>
      <c r="P19" s="241">
        <v>24.839452320368352</v>
      </c>
    </row>
    <row r="20" spans="2:16" ht="19.5" customHeight="1">
      <c r="B20" s="235" t="s">
        <v>155</v>
      </c>
      <c r="C20" s="239">
        <v>117309</v>
      </c>
      <c r="D20" s="241">
        <v>100</v>
      </c>
      <c r="E20" s="239">
        <v>87471</v>
      </c>
      <c r="F20" s="241">
        <v>100</v>
      </c>
      <c r="G20" s="239">
        <v>22292</v>
      </c>
      <c r="H20" s="241">
        <v>100</v>
      </c>
      <c r="I20" s="239">
        <v>776</v>
      </c>
      <c r="J20" s="241">
        <v>100</v>
      </c>
      <c r="K20" s="239">
        <v>4072</v>
      </c>
      <c r="L20" s="241">
        <v>100</v>
      </c>
      <c r="M20" s="239">
        <v>2132</v>
      </c>
      <c r="N20" s="241">
        <v>100</v>
      </c>
      <c r="O20" s="239">
        <v>8253</v>
      </c>
      <c r="P20" s="241">
        <v>100</v>
      </c>
    </row>
    <row r="21" ht="19.5" customHeight="1"/>
    <row r="22" spans="2:16" ht="19.5" customHeight="1">
      <c r="B22" s="349" t="s">
        <v>381</v>
      </c>
      <c r="C22" s="349"/>
      <c r="D22" s="349"/>
      <c r="E22" s="349"/>
      <c r="F22" s="349"/>
      <c r="G22" s="349"/>
      <c r="H22" s="349"/>
      <c r="I22" s="349"/>
      <c r="J22" s="349"/>
      <c r="K22" s="349"/>
      <c r="L22" s="349"/>
      <c r="M22" s="349"/>
      <c r="N22" s="349"/>
      <c r="O22" s="349"/>
      <c r="P22" s="349"/>
    </row>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sheetData>
  <sheetProtection/>
  <mergeCells count="2">
    <mergeCell ref="B6:B8"/>
    <mergeCell ref="B22:P22"/>
  </mergeCells>
  <printOptions horizontalCentered="1"/>
  <pageMargins left="0" right="0" top="0.5" bottom="0.5" header="0.25" footer="0.25"/>
  <pageSetup fitToHeight="1" fitToWidth="1" horizontalDpi="600" verticalDpi="600" orientation="landscape" scale="86" r:id="rId1"/>
</worksheet>
</file>

<file path=xl/worksheets/sheet15.xml><?xml version="1.0" encoding="utf-8"?>
<worksheet xmlns="http://schemas.openxmlformats.org/spreadsheetml/2006/main" xmlns:r="http://schemas.openxmlformats.org/officeDocument/2006/relationships">
  <sheetPr>
    <pageSetUpPr fitToPage="1"/>
  </sheetPr>
  <dimension ref="A1:P21"/>
  <sheetViews>
    <sheetView zoomScalePageLayoutView="0" workbookViewId="0" topLeftCell="A1">
      <selection activeCell="A1" sqref="A1"/>
    </sheetView>
  </sheetViews>
  <sheetFormatPr defaultColWidth="9.33203125" defaultRowHeight="12.75"/>
  <cols>
    <col min="1" max="1" width="4.33203125" style="37" customWidth="1"/>
    <col min="2" max="2" width="32.33203125" style="37" customWidth="1"/>
    <col min="3" max="3" width="12" style="37" bestFit="1" customWidth="1"/>
    <col min="4" max="4" width="9.33203125" style="37" customWidth="1"/>
    <col min="5" max="5" width="10.66015625" style="37" bestFit="1" customWidth="1"/>
    <col min="6" max="6" width="9.33203125" style="37" customWidth="1"/>
    <col min="7" max="7" width="10.66015625" style="37" bestFit="1" customWidth="1"/>
    <col min="8" max="8" width="9.33203125" style="37" customWidth="1"/>
    <col min="9" max="9" width="10.66015625" style="37" bestFit="1" customWidth="1"/>
    <col min="10" max="10" width="9.33203125" style="37" customWidth="1"/>
    <col min="11" max="11" width="10.66015625" style="37" bestFit="1" customWidth="1"/>
    <col min="12" max="12" width="9.33203125" style="37" customWidth="1"/>
    <col min="13" max="13" width="10.66015625" style="37" bestFit="1" customWidth="1"/>
    <col min="14" max="14" width="9.33203125" style="37" customWidth="1"/>
    <col min="15" max="15" width="10.66015625" style="37" bestFit="1" customWidth="1"/>
    <col min="16" max="16384" width="9.33203125" style="37" customWidth="1"/>
  </cols>
  <sheetData>
    <row r="1" ht="15.75">
      <c r="A1" s="36"/>
    </row>
    <row r="2" spans="2:16" ht="15">
      <c r="B2" s="39" t="s">
        <v>330</v>
      </c>
      <c r="C2" s="40"/>
      <c r="D2" s="40"/>
      <c r="E2" s="40"/>
      <c r="F2" s="40"/>
      <c r="G2" s="40"/>
      <c r="H2" s="40"/>
      <c r="I2" s="40"/>
      <c r="J2" s="40"/>
      <c r="K2" s="40"/>
      <c r="L2" s="40"/>
      <c r="M2" s="40"/>
      <c r="N2" s="40"/>
      <c r="O2" s="40"/>
      <c r="P2" s="40"/>
    </row>
    <row r="3" spans="2:16" ht="15.75">
      <c r="B3" s="41" t="s">
        <v>153</v>
      </c>
      <c r="C3" s="40"/>
      <c r="D3" s="40"/>
      <c r="E3" s="40"/>
      <c r="F3" s="40"/>
      <c r="G3" s="40"/>
      <c r="H3" s="40"/>
      <c r="I3" s="40"/>
      <c r="J3" s="40"/>
      <c r="K3" s="40"/>
      <c r="L3" s="40"/>
      <c r="M3" s="40"/>
      <c r="N3" s="40"/>
      <c r="O3" s="40"/>
      <c r="P3" s="40"/>
    </row>
    <row r="4" spans="2:16" ht="15.75">
      <c r="B4" s="41" t="s">
        <v>331</v>
      </c>
      <c r="C4" s="40"/>
      <c r="D4" s="40"/>
      <c r="E4" s="40"/>
      <c r="F4" s="40"/>
      <c r="G4" s="40"/>
      <c r="H4" s="40"/>
      <c r="I4" s="40"/>
      <c r="J4" s="40"/>
      <c r="K4" s="40"/>
      <c r="L4" s="40"/>
      <c r="M4" s="40"/>
      <c r="N4" s="40"/>
      <c r="O4" s="40"/>
      <c r="P4" s="40"/>
    </row>
    <row r="5" spans="2:16" ht="15">
      <c r="B5" s="39" t="s">
        <v>347</v>
      </c>
      <c r="C5" s="40"/>
      <c r="D5" s="40"/>
      <c r="E5" s="40"/>
      <c r="F5" s="40"/>
      <c r="G5" s="40"/>
      <c r="H5" s="40"/>
      <c r="I5" s="40"/>
      <c r="J5" s="40"/>
      <c r="K5" s="40"/>
      <c r="L5" s="40"/>
      <c r="M5" s="40"/>
      <c r="N5" s="40"/>
      <c r="O5" s="40"/>
      <c r="P5" s="40"/>
    </row>
    <row r="6" spans="2:16" ht="15">
      <c r="B6" s="302" t="s">
        <v>304</v>
      </c>
      <c r="C6" s="63" t="s">
        <v>323</v>
      </c>
      <c r="D6" s="64"/>
      <c r="E6" s="64"/>
      <c r="F6" s="64"/>
      <c r="G6" s="64"/>
      <c r="H6" s="64"/>
      <c r="I6" s="64"/>
      <c r="J6" s="64"/>
      <c r="K6" s="64"/>
      <c r="L6" s="65"/>
      <c r="M6" s="64"/>
      <c r="N6" s="70"/>
      <c r="O6" s="63"/>
      <c r="P6" s="68"/>
    </row>
    <row r="7" spans="2:16" ht="15">
      <c r="B7" s="347"/>
      <c r="C7" s="67" t="s">
        <v>316</v>
      </c>
      <c r="D7" s="68"/>
      <c r="E7" s="69" t="s">
        <v>317</v>
      </c>
      <c r="F7" s="68"/>
      <c r="G7" s="242" t="s">
        <v>318</v>
      </c>
      <c r="H7" s="68"/>
      <c r="I7" s="242" t="s">
        <v>319</v>
      </c>
      <c r="J7" s="68"/>
      <c r="K7" s="69" t="s">
        <v>320</v>
      </c>
      <c r="L7" s="68"/>
      <c r="M7" s="70" t="s">
        <v>321</v>
      </c>
      <c r="N7" s="68"/>
      <c r="O7" s="69" t="s">
        <v>322</v>
      </c>
      <c r="P7" s="68"/>
    </row>
    <row r="8" spans="2:16" ht="15">
      <c r="B8" s="348"/>
      <c r="C8" s="72" t="s">
        <v>23</v>
      </c>
      <c r="D8" s="72" t="s">
        <v>55</v>
      </c>
      <c r="E8" s="72" t="s">
        <v>23</v>
      </c>
      <c r="F8" s="72" t="s">
        <v>55</v>
      </c>
      <c r="G8" s="72" t="s">
        <v>23</v>
      </c>
      <c r="H8" s="72" t="s">
        <v>55</v>
      </c>
      <c r="I8" s="72" t="s">
        <v>23</v>
      </c>
      <c r="J8" s="72" t="s">
        <v>55</v>
      </c>
      <c r="K8" s="72" t="s">
        <v>23</v>
      </c>
      <c r="L8" s="44" t="s">
        <v>55</v>
      </c>
      <c r="M8" s="44" t="s">
        <v>23</v>
      </c>
      <c r="N8" s="72" t="s">
        <v>55</v>
      </c>
      <c r="O8" s="72" t="s">
        <v>23</v>
      </c>
      <c r="P8" s="72" t="s">
        <v>55</v>
      </c>
    </row>
    <row r="9" spans="2:16" ht="19.5" customHeight="1">
      <c r="B9" s="233"/>
      <c r="C9" s="233"/>
      <c r="D9" s="233"/>
      <c r="E9" s="233"/>
      <c r="F9" s="233"/>
      <c r="G9" s="233"/>
      <c r="H9" s="233"/>
      <c r="I9" s="233"/>
      <c r="J9" s="233"/>
      <c r="K9" s="233"/>
      <c r="L9" s="233"/>
      <c r="M9" s="233"/>
      <c r="N9" s="233"/>
      <c r="O9" s="233"/>
      <c r="P9" s="233"/>
    </row>
    <row r="10" spans="2:16" ht="19.5" customHeight="1">
      <c r="B10" s="234" t="s">
        <v>305</v>
      </c>
      <c r="C10" s="199">
        <v>30354</v>
      </c>
      <c r="D10" s="240">
        <v>25.875252538168425</v>
      </c>
      <c r="E10" s="199">
        <v>3220</v>
      </c>
      <c r="F10" s="240">
        <v>27.193649185035046</v>
      </c>
      <c r="G10" s="199">
        <v>7555</v>
      </c>
      <c r="H10" s="240">
        <v>26.562829618170312</v>
      </c>
      <c r="I10" s="199">
        <v>9254</v>
      </c>
      <c r="J10" s="240">
        <v>26.81153121831088</v>
      </c>
      <c r="K10" s="199">
        <v>6807</v>
      </c>
      <c r="L10" s="240">
        <v>24.68361315589078</v>
      </c>
      <c r="M10" s="199">
        <v>2896</v>
      </c>
      <c r="N10" s="240">
        <v>23.843240573028158</v>
      </c>
      <c r="O10" s="199">
        <v>621</v>
      </c>
      <c r="P10" s="240">
        <v>22.306034482758623</v>
      </c>
    </row>
    <row r="11" spans="2:16" ht="19.5" customHeight="1">
      <c r="B11" s="234" t="s">
        <v>314</v>
      </c>
      <c r="C11" s="199">
        <v>26061</v>
      </c>
      <c r="D11" s="240">
        <v>22.215686775950694</v>
      </c>
      <c r="E11" s="199">
        <v>3289</v>
      </c>
      <c r="F11" s="240">
        <v>27.776370239000087</v>
      </c>
      <c r="G11" s="199">
        <v>7071</v>
      </c>
      <c r="H11" s="240">
        <v>24.861120877575416</v>
      </c>
      <c r="I11" s="199">
        <v>7807</v>
      </c>
      <c r="J11" s="240">
        <v>22.619151093727368</v>
      </c>
      <c r="K11" s="199">
        <v>5468</v>
      </c>
      <c r="L11" s="240">
        <v>19.828117634260433</v>
      </c>
      <c r="M11" s="199">
        <v>2070</v>
      </c>
      <c r="N11" s="240">
        <v>17.042647785279105</v>
      </c>
      <c r="O11" s="199">
        <v>410</v>
      </c>
      <c r="P11" s="240">
        <v>14.727011494252872</v>
      </c>
    </row>
    <row r="12" spans="2:16" ht="19.5" customHeight="1">
      <c r="B12" s="234" t="s">
        <v>306</v>
      </c>
      <c r="C12" s="199">
        <v>1149</v>
      </c>
      <c r="D12" s="240">
        <v>0.9794644912155077</v>
      </c>
      <c r="E12" s="199">
        <v>83</v>
      </c>
      <c r="F12" s="240">
        <v>0.700954311291276</v>
      </c>
      <c r="G12" s="199">
        <v>255</v>
      </c>
      <c r="H12" s="240">
        <v>0.8965614232473104</v>
      </c>
      <c r="I12" s="199">
        <v>372</v>
      </c>
      <c r="J12" s="240">
        <v>1.0777922642329423</v>
      </c>
      <c r="K12" s="199">
        <v>278</v>
      </c>
      <c r="L12" s="240">
        <v>1.0080864488523045</v>
      </c>
      <c r="M12" s="199">
        <v>129</v>
      </c>
      <c r="N12" s="240">
        <v>1.0620780503869587</v>
      </c>
      <c r="O12" s="199">
        <v>32</v>
      </c>
      <c r="P12" s="240">
        <v>1.1494252873563218</v>
      </c>
    </row>
    <row r="13" spans="2:16" ht="30.75" customHeight="1">
      <c r="B13" s="237" t="s">
        <v>307</v>
      </c>
      <c r="C13" s="199">
        <v>1487</v>
      </c>
      <c r="D13" s="240">
        <v>1.2675924268385204</v>
      </c>
      <c r="E13" s="199">
        <v>169</v>
      </c>
      <c r="F13" s="240">
        <v>1.427244320581032</v>
      </c>
      <c r="G13" s="199">
        <v>357</v>
      </c>
      <c r="H13" s="240">
        <v>1.2551859925462345</v>
      </c>
      <c r="I13" s="199">
        <v>443</v>
      </c>
      <c r="J13" s="240">
        <v>1.2834999275677241</v>
      </c>
      <c r="K13" s="199">
        <v>329</v>
      </c>
      <c r="L13" s="240">
        <v>1.1930231714834827</v>
      </c>
      <c r="M13" s="199">
        <v>156</v>
      </c>
      <c r="N13" s="240">
        <v>1.2843734562819036</v>
      </c>
      <c r="O13" s="199">
        <v>33</v>
      </c>
      <c r="P13" s="240">
        <v>1.1853448275862069</v>
      </c>
    </row>
    <row r="14" spans="2:16" ht="30.75" customHeight="1">
      <c r="B14" s="237" t="s">
        <v>308</v>
      </c>
      <c r="C14" s="199">
        <v>25171</v>
      </c>
      <c r="D14" s="240">
        <v>21.457006708777673</v>
      </c>
      <c r="E14" s="199">
        <v>2455</v>
      </c>
      <c r="F14" s="240">
        <v>20.733046195422684</v>
      </c>
      <c r="G14" s="199">
        <v>5456</v>
      </c>
      <c r="H14" s="240">
        <v>19.182898530342452</v>
      </c>
      <c r="I14" s="199">
        <v>7157</v>
      </c>
      <c r="J14" s="240">
        <v>20.7359119223526</v>
      </c>
      <c r="K14" s="199">
        <v>6378</v>
      </c>
      <c r="L14" s="240">
        <v>23.12796895964028</v>
      </c>
      <c r="M14" s="199">
        <v>3019</v>
      </c>
      <c r="N14" s="240">
        <v>24.85591964432735</v>
      </c>
      <c r="O14" s="199">
        <v>704</v>
      </c>
      <c r="P14" s="240">
        <v>25.287356321839084</v>
      </c>
    </row>
    <row r="15" spans="2:16" ht="33.75" customHeight="1">
      <c r="B15" s="237" t="s">
        <v>309</v>
      </c>
      <c r="C15" s="199">
        <v>1312</v>
      </c>
      <c r="D15" s="240">
        <v>1.1184137619449488</v>
      </c>
      <c r="E15" s="199">
        <v>162</v>
      </c>
      <c r="F15" s="240">
        <v>1.3681276919179122</v>
      </c>
      <c r="G15" s="199">
        <v>321</v>
      </c>
      <c r="H15" s="240">
        <v>1.1286126151466143</v>
      </c>
      <c r="I15" s="199">
        <v>379</v>
      </c>
      <c r="J15" s="240">
        <v>1.098073301463132</v>
      </c>
      <c r="K15" s="199">
        <v>304</v>
      </c>
      <c r="L15" s="240">
        <v>1.1023679152917287</v>
      </c>
      <c r="M15" s="199">
        <v>121</v>
      </c>
      <c r="N15" s="240">
        <v>0.9962127449366047</v>
      </c>
      <c r="O15" s="199">
        <v>25</v>
      </c>
      <c r="P15" s="240">
        <v>0.8979885057471264</v>
      </c>
    </row>
    <row r="16" spans="2:16" ht="28.5" customHeight="1">
      <c r="B16" s="237" t="s">
        <v>310</v>
      </c>
      <c r="C16" s="199">
        <v>6458</v>
      </c>
      <c r="D16" s="240">
        <v>5.505118959329634</v>
      </c>
      <c r="E16" s="199">
        <v>699</v>
      </c>
      <c r="F16" s="240">
        <v>5.903217633645807</v>
      </c>
      <c r="G16" s="199">
        <v>1448</v>
      </c>
      <c r="H16" s="240">
        <v>5.091062513184727</v>
      </c>
      <c r="I16" s="199">
        <v>1855</v>
      </c>
      <c r="J16" s="240">
        <v>5.3744748660002895</v>
      </c>
      <c r="K16" s="199">
        <v>1587</v>
      </c>
      <c r="L16" s="240">
        <v>5.754795663052543</v>
      </c>
      <c r="M16" s="199">
        <v>706</v>
      </c>
      <c r="N16" s="240">
        <v>5.812613205993743</v>
      </c>
      <c r="O16" s="199">
        <v>163</v>
      </c>
      <c r="P16" s="240">
        <v>5.8548850574712645</v>
      </c>
    </row>
    <row r="17" spans="2:16" ht="19.5" customHeight="1">
      <c r="B17" s="234" t="s">
        <v>311</v>
      </c>
      <c r="C17" s="199">
        <v>6521</v>
      </c>
      <c r="D17" s="240">
        <v>5.558823278691319</v>
      </c>
      <c r="E17" s="199">
        <v>768</v>
      </c>
      <c r="F17" s="240">
        <v>6.485938687610844</v>
      </c>
      <c r="G17" s="199">
        <v>1601</v>
      </c>
      <c r="H17" s="240">
        <v>5.6289993671331136</v>
      </c>
      <c r="I17" s="199">
        <v>1872</v>
      </c>
      <c r="J17" s="240">
        <v>5.423728813559322</v>
      </c>
      <c r="K17" s="199">
        <v>1444</v>
      </c>
      <c r="L17" s="240">
        <v>5.236247597635711</v>
      </c>
      <c r="M17" s="199">
        <v>665</v>
      </c>
      <c r="N17" s="240">
        <v>5.4750535155606785</v>
      </c>
      <c r="O17" s="199">
        <v>171</v>
      </c>
      <c r="P17" s="240">
        <v>6.142241379310344</v>
      </c>
    </row>
    <row r="18" spans="2:16" ht="30.75" customHeight="1">
      <c r="B18" s="237" t="s">
        <v>312</v>
      </c>
      <c r="C18" s="199">
        <v>77360</v>
      </c>
      <c r="D18" s="240">
        <v>65.94549437809546</v>
      </c>
      <c r="E18" s="199">
        <v>7883</v>
      </c>
      <c r="F18" s="240">
        <v>66.5737691073389</v>
      </c>
      <c r="G18" s="199">
        <v>18115</v>
      </c>
      <c r="H18" s="240">
        <v>63.691020322058925</v>
      </c>
      <c r="I18" s="199">
        <v>22741</v>
      </c>
      <c r="J18" s="240">
        <v>65.8872953788208</v>
      </c>
      <c r="K18" s="199">
        <v>18559</v>
      </c>
      <c r="L18" s="240">
        <v>67.2988359865105</v>
      </c>
      <c r="M18" s="199">
        <v>8226</v>
      </c>
      <c r="N18" s="240">
        <v>67.72600032932652</v>
      </c>
      <c r="O18" s="199">
        <v>1834</v>
      </c>
      <c r="P18" s="240">
        <v>65.87643678160919</v>
      </c>
    </row>
    <row r="19" spans="2:16" ht="19.5" customHeight="1">
      <c r="B19" s="236" t="s">
        <v>155</v>
      </c>
      <c r="C19" s="238">
        <v>117309</v>
      </c>
      <c r="D19" s="241">
        <v>100</v>
      </c>
      <c r="E19" s="238">
        <v>11841</v>
      </c>
      <c r="F19" s="241">
        <v>100</v>
      </c>
      <c r="G19" s="238">
        <v>28442</v>
      </c>
      <c r="H19" s="241">
        <v>100</v>
      </c>
      <c r="I19" s="238">
        <v>34515</v>
      </c>
      <c r="J19" s="241">
        <v>100</v>
      </c>
      <c r="K19" s="238">
        <v>27577</v>
      </c>
      <c r="L19" s="241">
        <v>100</v>
      </c>
      <c r="M19" s="238">
        <v>12146</v>
      </c>
      <c r="N19" s="241">
        <v>100</v>
      </c>
      <c r="O19" s="238">
        <v>2784</v>
      </c>
      <c r="P19" s="241">
        <v>100</v>
      </c>
    </row>
    <row r="20" ht="19.5" customHeight="1"/>
    <row r="21" spans="2:16" ht="19.5" customHeight="1">
      <c r="B21" s="349" t="s">
        <v>391</v>
      </c>
      <c r="C21" s="349"/>
      <c r="D21" s="349"/>
      <c r="E21" s="349"/>
      <c r="F21" s="349"/>
      <c r="G21" s="349"/>
      <c r="H21" s="349"/>
      <c r="I21" s="349"/>
      <c r="J21" s="349"/>
      <c r="K21" s="349"/>
      <c r="L21" s="349"/>
      <c r="M21" s="349"/>
      <c r="N21" s="349"/>
      <c r="O21" s="349"/>
      <c r="P21" s="349"/>
    </row>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sheetData>
  <sheetProtection/>
  <mergeCells count="2">
    <mergeCell ref="B6:B8"/>
    <mergeCell ref="B21:P21"/>
  </mergeCells>
  <printOptions horizontalCentered="1"/>
  <pageMargins left="0" right="0" top="0.5" bottom="0.5" header="0.25" footer="0.25"/>
  <pageSetup fitToHeight="1" fitToWidth="1" horizontalDpi="600" verticalDpi="600" orientation="landscape" scale="85" r:id="rId1"/>
</worksheet>
</file>

<file path=xl/worksheets/sheet16.xml><?xml version="1.0" encoding="utf-8"?>
<worksheet xmlns="http://schemas.openxmlformats.org/spreadsheetml/2006/main" xmlns:r="http://schemas.openxmlformats.org/officeDocument/2006/relationships">
  <sheetPr>
    <pageSetUpPr fitToPage="1"/>
  </sheetPr>
  <dimension ref="A1:P21"/>
  <sheetViews>
    <sheetView zoomScalePageLayoutView="0" workbookViewId="0" topLeftCell="A1">
      <selection activeCell="A1" sqref="A1"/>
    </sheetView>
  </sheetViews>
  <sheetFormatPr defaultColWidth="9.33203125" defaultRowHeight="12.75"/>
  <cols>
    <col min="1" max="1" width="4.33203125" style="37" customWidth="1"/>
    <col min="2" max="2" width="30.16015625" style="37" customWidth="1"/>
    <col min="3" max="3" width="12" style="37" bestFit="1" customWidth="1"/>
    <col min="4" max="4" width="9.33203125" style="37" customWidth="1"/>
    <col min="5" max="5" width="10.66015625" style="37" bestFit="1" customWidth="1"/>
    <col min="6" max="6" width="9.33203125" style="37" customWidth="1"/>
    <col min="7" max="7" width="10.66015625" style="37" bestFit="1" customWidth="1"/>
    <col min="8" max="8" width="9.33203125" style="37" customWidth="1"/>
    <col min="9" max="9" width="10.66015625" style="37" bestFit="1" customWidth="1"/>
    <col min="10" max="10" width="9.33203125" style="37" customWidth="1"/>
    <col min="11" max="11" width="10.66015625" style="37" bestFit="1" customWidth="1"/>
    <col min="12" max="12" width="9.33203125" style="37" customWidth="1"/>
    <col min="13" max="13" width="10.66015625" style="37" bestFit="1" customWidth="1"/>
    <col min="14" max="14" width="9.33203125" style="37" customWidth="1"/>
    <col min="15" max="15" width="10.66015625" style="37" bestFit="1" customWidth="1"/>
    <col min="16" max="16384" width="9.33203125" style="37" customWidth="1"/>
  </cols>
  <sheetData>
    <row r="1" ht="15.75">
      <c r="A1" s="36"/>
    </row>
    <row r="2" spans="2:16" ht="15">
      <c r="B2" s="39" t="s">
        <v>357</v>
      </c>
      <c r="C2" s="40"/>
      <c r="D2" s="40"/>
      <c r="E2" s="40"/>
      <c r="F2" s="40"/>
      <c r="G2" s="40"/>
      <c r="H2" s="40"/>
      <c r="I2" s="40"/>
      <c r="J2" s="40"/>
      <c r="K2" s="40"/>
      <c r="L2" s="40"/>
      <c r="M2" s="40"/>
      <c r="N2" s="40"/>
      <c r="O2" s="40"/>
      <c r="P2" s="40"/>
    </row>
    <row r="3" spans="2:16" ht="15.75">
      <c r="B3" s="41" t="s">
        <v>153</v>
      </c>
      <c r="C3" s="40"/>
      <c r="D3" s="40"/>
      <c r="E3" s="40"/>
      <c r="F3" s="40"/>
      <c r="G3" s="40"/>
      <c r="H3" s="40"/>
      <c r="I3" s="40"/>
      <c r="J3" s="40"/>
      <c r="K3" s="40"/>
      <c r="L3" s="40"/>
      <c r="M3" s="40"/>
      <c r="N3" s="40"/>
      <c r="O3" s="40"/>
      <c r="P3" s="40"/>
    </row>
    <row r="4" spans="2:16" ht="15.75">
      <c r="B4" s="41" t="s">
        <v>358</v>
      </c>
      <c r="C4" s="40"/>
      <c r="D4" s="40"/>
      <c r="E4" s="40"/>
      <c r="F4" s="40"/>
      <c r="G4" s="40"/>
      <c r="H4" s="40"/>
      <c r="I4" s="40"/>
      <c r="J4" s="40"/>
      <c r="K4" s="40"/>
      <c r="L4" s="40"/>
      <c r="M4" s="40"/>
      <c r="N4" s="40"/>
      <c r="O4" s="40"/>
      <c r="P4" s="40"/>
    </row>
    <row r="5" spans="2:16" ht="15">
      <c r="B5" s="39" t="s">
        <v>347</v>
      </c>
      <c r="C5" s="40"/>
      <c r="D5" s="40"/>
      <c r="E5" s="40"/>
      <c r="F5" s="40"/>
      <c r="G5" s="40"/>
      <c r="H5" s="40"/>
      <c r="I5" s="40"/>
      <c r="J5" s="40"/>
      <c r="K5" s="40"/>
      <c r="L5" s="40"/>
      <c r="M5" s="40"/>
      <c r="N5" s="40"/>
      <c r="O5" s="40"/>
      <c r="P5" s="40"/>
    </row>
    <row r="6" spans="2:16" ht="15">
      <c r="B6" s="302" t="s">
        <v>359</v>
      </c>
      <c r="C6" s="63" t="s">
        <v>45</v>
      </c>
      <c r="D6" s="64"/>
      <c r="E6" s="64"/>
      <c r="F6" s="64"/>
      <c r="G6" s="64"/>
      <c r="H6" s="64"/>
      <c r="I6" s="64"/>
      <c r="J6" s="64"/>
      <c r="K6" s="64"/>
      <c r="L6" s="65"/>
      <c r="M6" s="64"/>
      <c r="N6" s="66"/>
      <c r="O6" s="63" t="s">
        <v>46</v>
      </c>
      <c r="P6" s="66"/>
    </row>
    <row r="7" spans="2:16" ht="15">
      <c r="B7" s="347"/>
      <c r="C7" s="67" t="s">
        <v>48</v>
      </c>
      <c r="D7" s="68"/>
      <c r="E7" s="69" t="s">
        <v>49</v>
      </c>
      <c r="F7" s="68"/>
      <c r="G7" s="69" t="s">
        <v>50</v>
      </c>
      <c r="H7" s="68"/>
      <c r="I7" s="69" t="s">
        <v>51</v>
      </c>
      <c r="J7" s="68"/>
      <c r="K7" s="69" t="s">
        <v>52</v>
      </c>
      <c r="L7" s="68"/>
      <c r="M7" s="70" t="s">
        <v>56</v>
      </c>
      <c r="N7" s="68"/>
      <c r="O7" s="69" t="s">
        <v>54</v>
      </c>
      <c r="P7" s="68"/>
    </row>
    <row r="8" spans="2:16" ht="15">
      <c r="B8" s="348"/>
      <c r="C8" s="72" t="s">
        <v>23</v>
      </c>
      <c r="D8" s="72" t="s">
        <v>55</v>
      </c>
      <c r="E8" s="72" t="s">
        <v>23</v>
      </c>
      <c r="F8" s="72" t="s">
        <v>55</v>
      </c>
      <c r="G8" s="72" t="s">
        <v>23</v>
      </c>
      <c r="H8" s="72" t="s">
        <v>55</v>
      </c>
      <c r="I8" s="72" t="s">
        <v>23</v>
      </c>
      <c r="J8" s="72" t="s">
        <v>55</v>
      </c>
      <c r="K8" s="72" t="s">
        <v>23</v>
      </c>
      <c r="L8" s="44" t="s">
        <v>55</v>
      </c>
      <c r="M8" s="72" t="s">
        <v>23</v>
      </c>
      <c r="N8" s="44" t="s">
        <v>55</v>
      </c>
      <c r="O8" s="72" t="s">
        <v>23</v>
      </c>
      <c r="P8" s="72" t="s">
        <v>55</v>
      </c>
    </row>
    <row r="9" spans="2:16" ht="19.5" customHeight="1">
      <c r="B9" s="233"/>
      <c r="C9" s="233"/>
      <c r="D9" s="233"/>
      <c r="E9" s="233"/>
      <c r="F9" s="233"/>
      <c r="G9" s="233"/>
      <c r="H9" s="233"/>
      <c r="I9" s="233"/>
      <c r="J9" s="233"/>
      <c r="K9" s="233"/>
      <c r="L9" s="233"/>
      <c r="M9" s="233"/>
      <c r="N9" s="233"/>
      <c r="O9" s="233"/>
      <c r="P9" s="233"/>
    </row>
    <row r="10" spans="2:16" ht="19.5" customHeight="1">
      <c r="B10" s="234" t="s">
        <v>360</v>
      </c>
      <c r="C10" s="199">
        <v>456</v>
      </c>
      <c r="D10" s="240">
        <v>0.38871697823696394</v>
      </c>
      <c r="E10" s="199">
        <v>158</v>
      </c>
      <c r="F10" s="240">
        <v>0.18063129494346697</v>
      </c>
      <c r="G10" s="199">
        <v>288</v>
      </c>
      <c r="H10" s="240">
        <v>1.2919432980441414</v>
      </c>
      <c r="I10" s="199">
        <v>2</v>
      </c>
      <c r="J10" s="240">
        <v>0.25773195876288657</v>
      </c>
      <c r="K10" s="199">
        <v>5</v>
      </c>
      <c r="L10" s="240">
        <v>0.12278978388998035</v>
      </c>
      <c r="M10" s="199">
        <v>2</v>
      </c>
      <c r="N10" s="240">
        <v>0.09380863039399624</v>
      </c>
      <c r="O10" s="199">
        <v>22</v>
      </c>
      <c r="P10" s="240">
        <v>0.26656973221858715</v>
      </c>
    </row>
    <row r="11" spans="2:16" ht="19.5" customHeight="1">
      <c r="B11" s="234" t="s">
        <v>361</v>
      </c>
      <c r="C11" s="199">
        <v>64</v>
      </c>
      <c r="D11" s="240">
        <v>0.054556768875363364</v>
      </c>
      <c r="E11" s="199">
        <v>27</v>
      </c>
      <c r="F11" s="240">
        <v>0.030867373186541824</v>
      </c>
      <c r="G11" s="199">
        <v>31</v>
      </c>
      <c r="H11" s="240">
        <v>0.139063341108918</v>
      </c>
      <c r="I11" s="199">
        <v>0</v>
      </c>
      <c r="J11" s="240">
        <v>0</v>
      </c>
      <c r="K11" s="199">
        <v>4</v>
      </c>
      <c r="L11" s="240">
        <v>0.09823182711198428</v>
      </c>
      <c r="M11" s="199">
        <v>2</v>
      </c>
      <c r="N11" s="240">
        <v>0.09380863039399624</v>
      </c>
      <c r="O11" s="199">
        <v>4</v>
      </c>
      <c r="P11" s="240">
        <v>0.04846722403974312</v>
      </c>
    </row>
    <row r="12" spans="2:16" ht="19.5" customHeight="1">
      <c r="B12" s="234" t="s">
        <v>362</v>
      </c>
      <c r="C12" s="199">
        <v>2580</v>
      </c>
      <c r="D12" s="240">
        <v>2.1993197452880855</v>
      </c>
      <c r="E12" s="199">
        <v>1913</v>
      </c>
      <c r="F12" s="240">
        <v>2.1870105520686858</v>
      </c>
      <c r="G12" s="199">
        <v>578</v>
      </c>
      <c r="H12" s="240">
        <v>2.5928584245469226</v>
      </c>
      <c r="I12" s="199">
        <v>16</v>
      </c>
      <c r="J12" s="240">
        <v>2.0618556701030926</v>
      </c>
      <c r="K12" s="199">
        <v>31</v>
      </c>
      <c r="L12" s="240">
        <v>0.7612966601178782</v>
      </c>
      <c r="M12" s="199">
        <v>30</v>
      </c>
      <c r="N12" s="240">
        <v>1.4071294559099436</v>
      </c>
      <c r="O12" s="199">
        <v>124</v>
      </c>
      <c r="P12" s="240">
        <v>1.5024839452320369</v>
      </c>
    </row>
    <row r="13" spans="2:16" ht="30.75" customHeight="1">
      <c r="B13" s="237" t="s">
        <v>363</v>
      </c>
      <c r="C13" s="199">
        <v>2413</v>
      </c>
      <c r="D13" s="240">
        <v>2.0569606765039343</v>
      </c>
      <c r="E13" s="199">
        <v>1121</v>
      </c>
      <c r="F13" s="240">
        <v>1.2815676052634588</v>
      </c>
      <c r="G13" s="199">
        <v>1199</v>
      </c>
      <c r="H13" s="240">
        <v>5.378611160954602</v>
      </c>
      <c r="I13" s="199">
        <v>16</v>
      </c>
      <c r="J13" s="240">
        <v>2.0618556701030926</v>
      </c>
      <c r="K13" s="199">
        <v>29</v>
      </c>
      <c r="L13" s="240">
        <v>0.712180746561886</v>
      </c>
      <c r="M13" s="199">
        <v>43</v>
      </c>
      <c r="N13" s="240">
        <v>2.016885553470919</v>
      </c>
      <c r="O13" s="199">
        <v>178</v>
      </c>
      <c r="P13" s="240">
        <v>2.156791469768569</v>
      </c>
    </row>
    <row r="14" spans="2:16" ht="30.75" customHeight="1">
      <c r="B14" s="237" t="s">
        <v>364</v>
      </c>
      <c r="C14" s="199">
        <v>168</v>
      </c>
      <c r="D14" s="240">
        <v>0.14321151829782883</v>
      </c>
      <c r="E14" s="199">
        <v>77</v>
      </c>
      <c r="F14" s="240">
        <v>0.0880291753838415</v>
      </c>
      <c r="G14" s="199">
        <v>38</v>
      </c>
      <c r="H14" s="240">
        <v>0.17046474071415754</v>
      </c>
      <c r="I14" s="199">
        <v>0</v>
      </c>
      <c r="J14" s="240">
        <v>0</v>
      </c>
      <c r="K14" s="199">
        <v>49</v>
      </c>
      <c r="L14" s="240">
        <v>1.2033398821218075</v>
      </c>
      <c r="M14" s="199">
        <v>2</v>
      </c>
      <c r="N14" s="240">
        <v>0.09380863039399624</v>
      </c>
      <c r="O14" s="199">
        <v>4</v>
      </c>
      <c r="P14" s="240">
        <v>0.04846722403974312</v>
      </c>
    </row>
    <row r="15" spans="2:16" ht="33.75" customHeight="1">
      <c r="B15" s="237" t="s">
        <v>365</v>
      </c>
      <c r="C15" s="199">
        <v>122</v>
      </c>
      <c r="D15" s="240">
        <v>0.1039988406686614</v>
      </c>
      <c r="E15" s="199">
        <v>90</v>
      </c>
      <c r="F15" s="240">
        <v>0.1028912439551394</v>
      </c>
      <c r="G15" s="199">
        <v>25</v>
      </c>
      <c r="H15" s="240">
        <v>0.11214785573299837</v>
      </c>
      <c r="I15" s="199">
        <v>4</v>
      </c>
      <c r="J15" s="240">
        <v>0.5154639175257731</v>
      </c>
      <c r="K15" s="199">
        <v>2</v>
      </c>
      <c r="L15" s="240">
        <v>0.04911591355599214</v>
      </c>
      <c r="M15" s="199">
        <v>1</v>
      </c>
      <c r="N15" s="240">
        <v>0.04690431519699812</v>
      </c>
      <c r="O15" s="199">
        <v>5</v>
      </c>
      <c r="P15" s="240">
        <v>0.06058403004967891</v>
      </c>
    </row>
    <row r="16" spans="2:16" ht="28.5" customHeight="1">
      <c r="B16" s="237" t="s">
        <v>366</v>
      </c>
      <c r="C16" s="199">
        <v>19968</v>
      </c>
      <c r="D16" s="240">
        <v>17.021711889113366</v>
      </c>
      <c r="E16" s="199">
        <v>14255</v>
      </c>
      <c r="F16" s="240">
        <v>16.296829806450138</v>
      </c>
      <c r="G16" s="199">
        <v>4723</v>
      </c>
      <c r="H16" s="240">
        <v>21.186972905078054</v>
      </c>
      <c r="I16" s="199">
        <v>125</v>
      </c>
      <c r="J16" s="240">
        <v>16.108247422680414</v>
      </c>
      <c r="K16" s="199">
        <v>540</v>
      </c>
      <c r="L16" s="240">
        <v>13.261296660117877</v>
      </c>
      <c r="M16" s="199">
        <v>276</v>
      </c>
      <c r="N16" s="240">
        <v>12.94559099437148</v>
      </c>
      <c r="O16" s="199">
        <v>1099</v>
      </c>
      <c r="P16" s="240">
        <v>13.316369804919423</v>
      </c>
    </row>
    <row r="17" spans="2:16" ht="19.5" customHeight="1">
      <c r="B17" s="236" t="s">
        <v>313</v>
      </c>
      <c r="C17" s="238">
        <v>90631</v>
      </c>
      <c r="D17" s="241">
        <v>77.25835187411025</v>
      </c>
      <c r="E17" s="238">
        <v>69238</v>
      </c>
      <c r="F17" s="241">
        <v>79.15537721073271</v>
      </c>
      <c r="G17" s="238">
        <v>15385</v>
      </c>
      <c r="H17" s="241">
        <v>69.0157904180872</v>
      </c>
      <c r="I17" s="238">
        <v>609</v>
      </c>
      <c r="J17" s="241">
        <v>78.47938144329896</v>
      </c>
      <c r="K17" s="238">
        <v>3371</v>
      </c>
      <c r="L17" s="241">
        <v>82.78487229862476</v>
      </c>
      <c r="M17" s="238">
        <v>1743</v>
      </c>
      <c r="N17" s="241">
        <v>81.75422138836772</v>
      </c>
      <c r="O17" s="238">
        <v>6783</v>
      </c>
      <c r="P17" s="241">
        <v>82.1882951653944</v>
      </c>
    </row>
    <row r="18" spans="2:16" ht="19.5" customHeight="1">
      <c r="B18" s="235" t="s">
        <v>367</v>
      </c>
      <c r="C18" s="239">
        <v>68754</v>
      </c>
      <c r="D18" s="241">
        <v>58.60931386338643</v>
      </c>
      <c r="E18" s="239">
        <v>50203</v>
      </c>
      <c r="F18" s="241">
        <v>57.39387911422072</v>
      </c>
      <c r="G18" s="239">
        <v>14252</v>
      </c>
      <c r="H18" s="241">
        <v>63.933249596267714</v>
      </c>
      <c r="I18" s="239">
        <v>473</v>
      </c>
      <c r="J18" s="241">
        <v>60.953608247422686</v>
      </c>
      <c r="K18" s="239">
        <v>2278</v>
      </c>
      <c r="L18" s="241">
        <v>55.94302554027505</v>
      </c>
      <c r="M18" s="239">
        <v>1296</v>
      </c>
      <c r="N18" s="241">
        <v>60.787992495309574</v>
      </c>
      <c r="O18" s="239">
        <v>5301</v>
      </c>
      <c r="P18" s="241">
        <v>64.23118865866958</v>
      </c>
    </row>
    <row r="19" spans="2:16" ht="19.5" customHeight="1">
      <c r="B19" s="235" t="s">
        <v>155</v>
      </c>
      <c r="C19" s="239">
        <v>117309</v>
      </c>
      <c r="D19" s="241">
        <v>100</v>
      </c>
      <c r="E19" s="239">
        <v>87471</v>
      </c>
      <c r="F19" s="241">
        <v>100</v>
      </c>
      <c r="G19" s="239">
        <v>22292</v>
      </c>
      <c r="H19" s="241">
        <v>100</v>
      </c>
      <c r="I19" s="239">
        <v>776</v>
      </c>
      <c r="J19" s="241">
        <v>100</v>
      </c>
      <c r="K19" s="239">
        <v>4072</v>
      </c>
      <c r="L19" s="241">
        <v>100</v>
      </c>
      <c r="M19" s="239">
        <v>2132</v>
      </c>
      <c r="N19" s="241">
        <v>100</v>
      </c>
      <c r="O19" s="239">
        <v>8253</v>
      </c>
      <c r="P19" s="241">
        <v>100</v>
      </c>
    </row>
    <row r="20" ht="19.5" customHeight="1"/>
    <row r="21" spans="2:16" ht="19.5" customHeight="1">
      <c r="B21" s="349" t="s">
        <v>381</v>
      </c>
      <c r="C21" s="349"/>
      <c r="D21" s="349"/>
      <c r="E21" s="349"/>
      <c r="F21" s="349"/>
      <c r="G21" s="349"/>
      <c r="H21" s="349"/>
      <c r="I21" s="349"/>
      <c r="J21" s="349"/>
      <c r="K21" s="349"/>
      <c r="L21" s="349"/>
      <c r="M21" s="349"/>
      <c r="N21" s="349"/>
      <c r="O21" s="349"/>
      <c r="P21" s="349"/>
    </row>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sheetData>
  <sheetProtection/>
  <mergeCells count="2">
    <mergeCell ref="B6:B8"/>
    <mergeCell ref="B21:P21"/>
  </mergeCells>
  <printOptions horizontalCentered="1"/>
  <pageMargins left="0" right="0" top="0.5" bottom="0.5" header="0.25" footer="0.25"/>
  <pageSetup fitToHeight="1" fitToWidth="1" horizontalDpi="600" verticalDpi="600" orientation="landscape" scale="86" r:id="rId1"/>
</worksheet>
</file>

<file path=xl/worksheets/sheet17.xml><?xml version="1.0" encoding="utf-8"?>
<worksheet xmlns="http://schemas.openxmlformats.org/spreadsheetml/2006/main" xmlns:r="http://schemas.openxmlformats.org/officeDocument/2006/relationships">
  <sheetPr>
    <pageSetUpPr fitToPage="1"/>
  </sheetPr>
  <dimension ref="A1:P29"/>
  <sheetViews>
    <sheetView zoomScalePageLayoutView="0" workbookViewId="0" topLeftCell="A1">
      <selection activeCell="A1" sqref="A1"/>
    </sheetView>
  </sheetViews>
  <sheetFormatPr defaultColWidth="9.33203125" defaultRowHeight="12.75"/>
  <cols>
    <col min="1" max="1" width="4.5" style="37" customWidth="1"/>
    <col min="2" max="2" width="48.5" style="37" customWidth="1"/>
    <col min="3" max="3" width="12" style="37" bestFit="1" customWidth="1"/>
    <col min="4" max="4" width="8.5" style="37" customWidth="1"/>
    <col min="5" max="5" width="11.16015625" style="37" bestFit="1" customWidth="1"/>
    <col min="6" max="6" width="8.16015625" style="37" customWidth="1"/>
    <col min="7" max="7" width="10.66015625" style="37" bestFit="1" customWidth="1"/>
    <col min="8" max="8" width="8.33203125" style="37" customWidth="1"/>
    <col min="9" max="9" width="10.66015625" style="37" bestFit="1" customWidth="1"/>
    <col min="10" max="10" width="8.33203125" style="37" customWidth="1"/>
    <col min="11" max="11" width="10.66015625" style="37" bestFit="1" customWidth="1"/>
    <col min="12" max="12" width="8" style="37" customWidth="1"/>
    <col min="13" max="13" width="10.66015625" style="37" bestFit="1" customWidth="1"/>
    <col min="14" max="14" width="10.33203125" style="37" bestFit="1" customWidth="1"/>
    <col min="15" max="15" width="10.66015625" style="37" bestFit="1" customWidth="1"/>
    <col min="16" max="16" width="8.16015625" style="37" customWidth="1"/>
    <col min="17" max="16384" width="9.33203125" style="37" customWidth="1"/>
  </cols>
  <sheetData>
    <row r="1" ht="15.75">
      <c r="A1" s="36"/>
    </row>
    <row r="2" spans="2:16" ht="15">
      <c r="B2" s="39" t="s">
        <v>156</v>
      </c>
      <c r="C2" s="40"/>
      <c r="D2" s="40"/>
      <c r="E2" s="40"/>
      <c r="F2" s="40"/>
      <c r="G2" s="40"/>
      <c r="H2" s="40"/>
      <c r="I2" s="40"/>
      <c r="J2" s="40"/>
      <c r="K2" s="40"/>
      <c r="L2" s="40"/>
      <c r="M2" s="40"/>
      <c r="N2" s="40"/>
      <c r="O2" s="40"/>
      <c r="P2" s="40"/>
    </row>
    <row r="3" spans="2:16" ht="15.75">
      <c r="B3" s="41" t="s">
        <v>283</v>
      </c>
      <c r="C3" s="40"/>
      <c r="D3" s="40"/>
      <c r="E3" s="40"/>
      <c r="F3" s="40"/>
      <c r="G3" s="40"/>
      <c r="H3" s="40"/>
      <c r="I3" s="40"/>
      <c r="J3" s="40"/>
      <c r="K3" s="40"/>
      <c r="L3" s="40"/>
      <c r="M3" s="40"/>
      <c r="N3" s="40"/>
      <c r="O3" s="40"/>
      <c r="P3" s="40"/>
    </row>
    <row r="4" spans="2:16" ht="15">
      <c r="B4" s="39" t="s">
        <v>347</v>
      </c>
      <c r="C4" s="40"/>
      <c r="D4" s="40"/>
      <c r="E4" s="40"/>
      <c r="F4" s="40"/>
      <c r="G4" s="40"/>
      <c r="H4" s="40"/>
      <c r="I4" s="40"/>
      <c r="J4" s="40"/>
      <c r="K4" s="40"/>
      <c r="L4" s="40"/>
      <c r="M4" s="40"/>
      <c r="N4" s="40"/>
      <c r="O4" s="40"/>
      <c r="P4" s="40"/>
    </row>
    <row r="5" spans="2:16" ht="15">
      <c r="B5" s="302" t="s">
        <v>282</v>
      </c>
      <c r="C5" s="63" t="s">
        <v>158</v>
      </c>
      <c r="D5" s="64"/>
      <c r="E5" s="64"/>
      <c r="F5" s="64"/>
      <c r="G5" s="64"/>
      <c r="H5" s="64"/>
      <c r="I5" s="64"/>
      <c r="J5" s="64"/>
      <c r="K5" s="64"/>
      <c r="L5" s="65"/>
      <c r="M5" s="64"/>
      <c r="N5" s="66"/>
      <c r="O5" s="63" t="s">
        <v>46</v>
      </c>
      <c r="P5" s="66"/>
    </row>
    <row r="6" spans="2:16" ht="15">
      <c r="B6" s="347"/>
      <c r="C6" s="67" t="s">
        <v>48</v>
      </c>
      <c r="D6" s="68"/>
      <c r="E6" s="69" t="s">
        <v>49</v>
      </c>
      <c r="F6" s="68"/>
      <c r="G6" s="69" t="s">
        <v>50</v>
      </c>
      <c r="H6" s="68"/>
      <c r="I6" s="69" t="s">
        <v>51</v>
      </c>
      <c r="J6" s="68"/>
      <c r="K6" s="69" t="s">
        <v>52</v>
      </c>
      <c r="L6" s="68"/>
      <c r="M6" s="70" t="s">
        <v>56</v>
      </c>
      <c r="N6" s="68"/>
      <c r="O6" s="69" t="s">
        <v>54</v>
      </c>
      <c r="P6" s="68"/>
    </row>
    <row r="7" spans="2:16" ht="15">
      <c r="B7" s="348"/>
      <c r="C7" s="72" t="s">
        <v>23</v>
      </c>
      <c r="D7" s="72" t="s">
        <v>55</v>
      </c>
      <c r="E7" s="72" t="s">
        <v>23</v>
      </c>
      <c r="F7" s="72" t="s">
        <v>55</v>
      </c>
      <c r="G7" s="72" t="s">
        <v>23</v>
      </c>
      <c r="H7" s="72" t="s">
        <v>55</v>
      </c>
      <c r="I7" s="72" t="s">
        <v>23</v>
      </c>
      <c r="J7" s="72" t="s">
        <v>55</v>
      </c>
      <c r="K7" s="72" t="s">
        <v>23</v>
      </c>
      <c r="L7" s="44" t="s">
        <v>55</v>
      </c>
      <c r="M7" s="44" t="s">
        <v>23</v>
      </c>
      <c r="N7" s="72" t="s">
        <v>55</v>
      </c>
      <c r="O7" s="72" t="s">
        <v>23</v>
      </c>
      <c r="P7" s="72" t="s">
        <v>55</v>
      </c>
    </row>
    <row r="8" spans="2:16" ht="15">
      <c r="B8" s="218" t="s">
        <v>166</v>
      </c>
      <c r="C8" s="212"/>
      <c r="D8" s="212"/>
      <c r="E8" s="212"/>
      <c r="F8" s="212"/>
      <c r="G8" s="212"/>
      <c r="H8" s="212"/>
      <c r="I8" s="212"/>
      <c r="J8" s="212"/>
      <c r="K8" s="212"/>
      <c r="L8" s="217"/>
      <c r="M8" s="217"/>
      <c r="N8" s="212"/>
      <c r="O8" s="212"/>
      <c r="P8" s="212"/>
    </row>
    <row r="9" spans="2:16" ht="15">
      <c r="B9" s="226" t="s">
        <v>284</v>
      </c>
      <c r="C9" s="230">
        <v>870</v>
      </c>
      <c r="D9" s="51">
        <v>0.7416310768994706</v>
      </c>
      <c r="E9" s="230">
        <v>557</v>
      </c>
      <c r="F9" s="51">
        <v>0.6367824764779184</v>
      </c>
      <c r="G9" s="50">
        <v>252</v>
      </c>
      <c r="H9" s="51">
        <v>1.1304503857886237</v>
      </c>
      <c r="I9" s="50">
        <v>9</v>
      </c>
      <c r="J9" s="51">
        <v>1.1597938144329898</v>
      </c>
      <c r="K9" s="50">
        <v>35</v>
      </c>
      <c r="L9" s="74">
        <v>0.8595284872298625</v>
      </c>
      <c r="M9" s="76">
        <v>14</v>
      </c>
      <c r="N9" s="51">
        <v>0.6566604127579738</v>
      </c>
      <c r="O9" s="50">
        <v>79</v>
      </c>
      <c r="P9" s="51">
        <v>0.9572276747849267</v>
      </c>
    </row>
    <row r="10" spans="2:16" ht="15">
      <c r="B10" s="226" t="s">
        <v>286</v>
      </c>
      <c r="C10" s="230">
        <v>4744</v>
      </c>
      <c r="D10" s="51">
        <v>4.044020492886309</v>
      </c>
      <c r="E10" s="230">
        <v>3596</v>
      </c>
      <c r="F10" s="51">
        <v>4.111076814029793</v>
      </c>
      <c r="G10" s="50">
        <v>669</v>
      </c>
      <c r="H10" s="51">
        <v>3.001076619415037</v>
      </c>
      <c r="I10" s="50">
        <v>40</v>
      </c>
      <c r="J10" s="51">
        <v>5.154639175257731</v>
      </c>
      <c r="K10" s="50">
        <v>313</v>
      </c>
      <c r="L10" s="74">
        <v>7.686640471512771</v>
      </c>
      <c r="M10" s="76">
        <v>106</v>
      </c>
      <c r="N10" s="51">
        <v>4.971857410881801</v>
      </c>
      <c r="O10" s="50">
        <v>405</v>
      </c>
      <c r="P10" s="51">
        <v>4.907306434023991</v>
      </c>
    </row>
    <row r="11" spans="2:16" ht="15">
      <c r="B11" s="218" t="s">
        <v>285</v>
      </c>
      <c r="C11" s="230"/>
      <c r="D11" s="51"/>
      <c r="E11" s="230"/>
      <c r="F11" s="212"/>
      <c r="G11" s="212"/>
      <c r="H11" s="212"/>
      <c r="I11" s="212"/>
      <c r="J11" s="212"/>
      <c r="K11" s="212"/>
      <c r="L11" s="217"/>
      <c r="M11" s="217"/>
      <c r="N11" s="212"/>
      <c r="O11" s="212"/>
      <c r="P11" s="212"/>
    </row>
    <row r="12" spans="2:16" ht="15">
      <c r="B12" s="226" t="s">
        <v>284</v>
      </c>
      <c r="C12" s="230">
        <v>1304</v>
      </c>
      <c r="D12" s="51">
        <v>1.1115941658355284</v>
      </c>
      <c r="E12" s="230">
        <v>846</v>
      </c>
      <c r="F12" s="51">
        <v>0.9671776931783106</v>
      </c>
      <c r="G12" s="50">
        <v>431</v>
      </c>
      <c r="H12" s="51">
        <v>1.9334290328368924</v>
      </c>
      <c r="I12" s="50">
        <v>6</v>
      </c>
      <c r="J12" s="51">
        <v>0.7731958762886598</v>
      </c>
      <c r="K12" s="50">
        <v>9</v>
      </c>
      <c r="L12" s="74">
        <v>0.22102161100196463</v>
      </c>
      <c r="M12" s="76">
        <v>8</v>
      </c>
      <c r="N12" s="51">
        <v>0.37523452157598497</v>
      </c>
      <c r="O12" s="50">
        <v>63</v>
      </c>
      <c r="P12" s="51">
        <v>0.7633587786259541</v>
      </c>
    </row>
    <row r="13" spans="2:16" ht="15">
      <c r="B13" s="226" t="s">
        <v>292</v>
      </c>
      <c r="C13" s="230">
        <v>5232</v>
      </c>
      <c r="D13" s="51">
        <v>4.460015855560955</v>
      </c>
      <c r="E13" s="230">
        <v>4119</v>
      </c>
      <c r="F13" s="51">
        <v>4.708989265013548</v>
      </c>
      <c r="G13" s="50">
        <v>876</v>
      </c>
      <c r="H13" s="51">
        <v>3.9296608648842635</v>
      </c>
      <c r="I13" s="50">
        <v>41</v>
      </c>
      <c r="J13" s="51">
        <v>5.283505154639175</v>
      </c>
      <c r="K13" s="50">
        <v>121</v>
      </c>
      <c r="L13" s="74">
        <v>2.9715127701375246</v>
      </c>
      <c r="M13" s="76">
        <v>56</v>
      </c>
      <c r="N13" s="51">
        <v>2.6266416510318953</v>
      </c>
      <c r="O13" s="50">
        <v>239</v>
      </c>
      <c r="P13" s="51">
        <v>2.895916636374652</v>
      </c>
    </row>
    <row r="14" spans="2:16" ht="15">
      <c r="B14" s="214" t="s">
        <v>287</v>
      </c>
      <c r="C14" s="230"/>
      <c r="D14" s="51"/>
      <c r="E14" s="230"/>
      <c r="F14" s="212"/>
      <c r="G14" s="212"/>
      <c r="H14" s="212"/>
      <c r="I14" s="212"/>
      <c r="J14" s="212"/>
      <c r="K14" s="212"/>
      <c r="L14" s="217"/>
      <c r="M14" s="217"/>
      <c r="N14" s="212"/>
      <c r="O14" s="212"/>
      <c r="P14" s="212"/>
    </row>
    <row r="15" spans="2:16" ht="15">
      <c r="B15" s="226" t="s">
        <v>288</v>
      </c>
      <c r="C15" s="230">
        <v>13838</v>
      </c>
      <c r="D15" s="51">
        <v>11.796196370269971</v>
      </c>
      <c r="E15" s="230">
        <v>10813</v>
      </c>
      <c r="F15" s="51">
        <v>12.361811343188029</v>
      </c>
      <c r="G15" s="50">
        <v>2082</v>
      </c>
      <c r="H15" s="51">
        <v>9.339673425444106</v>
      </c>
      <c r="I15" s="50">
        <v>87</v>
      </c>
      <c r="J15" s="51">
        <v>11.211340206185568</v>
      </c>
      <c r="K15" s="50">
        <v>523</v>
      </c>
      <c r="L15" s="74">
        <v>12.843811394891947</v>
      </c>
      <c r="M15" s="76">
        <v>287</v>
      </c>
      <c r="N15" s="51">
        <v>13.461538461538462</v>
      </c>
      <c r="O15" s="50">
        <v>1050</v>
      </c>
      <c r="P15" s="51">
        <v>12.72264631043257</v>
      </c>
    </row>
    <row r="16" spans="2:16" ht="15">
      <c r="B16" s="226" t="s">
        <v>289</v>
      </c>
      <c r="C16" s="230">
        <v>3754</v>
      </c>
      <c r="D16" s="51">
        <v>3.2000954743455314</v>
      </c>
      <c r="E16" s="230">
        <v>2886</v>
      </c>
      <c r="F16" s="51">
        <v>3.2993792228281373</v>
      </c>
      <c r="G16" s="50">
        <v>659</v>
      </c>
      <c r="H16" s="51">
        <v>2.9562174771218372</v>
      </c>
      <c r="I16" s="50">
        <v>25</v>
      </c>
      <c r="J16" s="51">
        <v>3.221649484536082</v>
      </c>
      <c r="K16" s="50">
        <v>78</v>
      </c>
      <c r="L16" s="74">
        <v>1.9155206286836934</v>
      </c>
      <c r="M16" s="76">
        <v>91</v>
      </c>
      <c r="N16" s="51">
        <v>4.2682926829268295</v>
      </c>
      <c r="O16" s="50">
        <v>354</v>
      </c>
      <c r="P16" s="51">
        <v>4.289349327517266</v>
      </c>
    </row>
    <row r="17" spans="2:16" ht="15">
      <c r="B17" s="219" t="s">
        <v>290</v>
      </c>
      <c r="C17" s="230">
        <v>2133</v>
      </c>
      <c r="D17" s="51">
        <v>1.8182748126742194</v>
      </c>
      <c r="E17" s="230">
        <v>1611</v>
      </c>
      <c r="F17" s="51">
        <v>1.8417532667969958</v>
      </c>
      <c r="G17" s="50">
        <v>427</v>
      </c>
      <c r="H17" s="51">
        <v>1.9154853759196127</v>
      </c>
      <c r="I17" s="50">
        <v>12</v>
      </c>
      <c r="J17" s="51">
        <v>1.5463917525773196</v>
      </c>
      <c r="K17" s="50">
        <v>54</v>
      </c>
      <c r="L17" s="74">
        <v>1.3261296660117878</v>
      </c>
      <c r="M17" s="76">
        <v>22</v>
      </c>
      <c r="N17" s="51">
        <v>1.0318949343339587</v>
      </c>
      <c r="O17" s="50">
        <v>108</v>
      </c>
      <c r="P17" s="51">
        <v>1.3086150490730644</v>
      </c>
    </row>
    <row r="18" spans="2:16" ht="15">
      <c r="B18" s="215"/>
      <c r="C18" s="230"/>
      <c r="D18" s="51"/>
      <c r="E18" s="230"/>
      <c r="F18" s="212"/>
      <c r="G18" s="212"/>
      <c r="H18" s="212"/>
      <c r="I18" s="212"/>
      <c r="J18" s="212"/>
      <c r="K18" s="212"/>
      <c r="L18" s="217"/>
      <c r="M18" s="217"/>
      <c r="N18" s="212"/>
      <c r="O18" s="212"/>
      <c r="P18" s="212"/>
    </row>
    <row r="19" spans="2:16" ht="15">
      <c r="B19" s="227" t="s">
        <v>291</v>
      </c>
      <c r="C19" s="230">
        <v>2574</v>
      </c>
      <c r="D19" s="51">
        <v>2.19420504820602</v>
      </c>
      <c r="E19" s="230">
        <v>2039</v>
      </c>
      <c r="F19" s="51">
        <v>2.3310582936058806</v>
      </c>
      <c r="G19" s="50">
        <v>339</v>
      </c>
      <c r="H19" s="51">
        <v>1.520724923739458</v>
      </c>
      <c r="I19" s="50">
        <v>10</v>
      </c>
      <c r="J19" s="51">
        <v>1.2886597938144329</v>
      </c>
      <c r="K19" s="50">
        <v>140</v>
      </c>
      <c r="L19" s="74">
        <v>3.43811394891945</v>
      </c>
      <c r="M19" s="76">
        <v>36</v>
      </c>
      <c r="N19" s="51">
        <v>1.6885553470919326</v>
      </c>
      <c r="O19" s="50">
        <v>113</v>
      </c>
      <c r="P19" s="51">
        <v>1.369199079122743</v>
      </c>
    </row>
    <row r="20" spans="2:16" ht="15">
      <c r="B20" s="227" t="s">
        <v>293</v>
      </c>
      <c r="C20" s="230">
        <v>1202</v>
      </c>
      <c r="D20" s="51">
        <v>1.024644315440418</v>
      </c>
      <c r="E20" s="230">
        <v>934</v>
      </c>
      <c r="F20" s="51">
        <v>1.0677824650455578</v>
      </c>
      <c r="G20" s="50">
        <v>180</v>
      </c>
      <c r="H20" s="51">
        <v>0.8074645612775884</v>
      </c>
      <c r="I20" s="50">
        <v>5</v>
      </c>
      <c r="J20" s="51">
        <v>0.6443298969072164</v>
      </c>
      <c r="K20" s="50">
        <v>39</v>
      </c>
      <c r="L20" s="74">
        <v>0.9577603143418467</v>
      </c>
      <c r="M20" s="76">
        <v>24</v>
      </c>
      <c r="N20" s="51">
        <v>1.125703564727955</v>
      </c>
      <c r="O20" s="50">
        <v>97</v>
      </c>
      <c r="P20" s="51">
        <v>1.1753301829637708</v>
      </c>
    </row>
    <row r="21" spans="2:16" ht="15">
      <c r="B21" s="228" t="s">
        <v>294</v>
      </c>
      <c r="C21" s="174">
        <v>1318</v>
      </c>
      <c r="D21" s="51">
        <v>1.1235284590270143</v>
      </c>
      <c r="E21" s="174">
        <v>1166</v>
      </c>
      <c r="F21" s="51">
        <v>1.3330132272410284</v>
      </c>
      <c r="G21" s="50">
        <v>54</v>
      </c>
      <c r="H21" s="51">
        <v>0.24223936838327653</v>
      </c>
      <c r="I21" s="53">
        <v>1</v>
      </c>
      <c r="J21" s="51">
        <v>0.12886597938144329</v>
      </c>
      <c r="K21" s="50">
        <v>82</v>
      </c>
      <c r="L21" s="74">
        <v>2.013752455795678</v>
      </c>
      <c r="M21" s="76">
        <v>9</v>
      </c>
      <c r="N21" s="51">
        <v>0.42213883677298314</v>
      </c>
      <c r="O21" s="50">
        <v>43</v>
      </c>
      <c r="P21" s="51">
        <v>0.5210226584272386</v>
      </c>
    </row>
    <row r="22" spans="2:16" ht="15">
      <c r="B22" s="229" t="s">
        <v>159</v>
      </c>
      <c r="C22" s="174">
        <v>502</v>
      </c>
      <c r="D22" s="51">
        <v>0.42792965586613135</v>
      </c>
      <c r="E22" s="174">
        <v>363</v>
      </c>
      <c r="F22" s="51">
        <v>0.41499468395239564</v>
      </c>
      <c r="G22" s="50">
        <v>112</v>
      </c>
      <c r="H22" s="51">
        <v>0.5024223936838328</v>
      </c>
      <c r="I22" s="50">
        <v>14</v>
      </c>
      <c r="J22" s="51">
        <v>1.804123711340206</v>
      </c>
      <c r="K22" s="50">
        <v>6</v>
      </c>
      <c r="L22" s="74">
        <v>0.14734774066797643</v>
      </c>
      <c r="M22" s="76">
        <v>5</v>
      </c>
      <c r="N22" s="51">
        <v>0.23452157598499063</v>
      </c>
      <c r="O22" s="50">
        <v>29</v>
      </c>
      <c r="P22" s="51">
        <v>0.35138737428813765</v>
      </c>
    </row>
    <row r="23" spans="2:16" ht="24" customHeight="1">
      <c r="B23" s="220" t="s">
        <v>295</v>
      </c>
      <c r="C23" s="175">
        <v>87965</v>
      </c>
      <c r="D23" s="48">
        <v>74.9857214706459</v>
      </c>
      <c r="E23" s="175">
        <v>65257</v>
      </c>
      <c r="F23" s="48">
        <v>74.6041545197837</v>
      </c>
      <c r="G23" s="47">
        <v>17331</v>
      </c>
      <c r="H23" s="48">
        <v>77.7453795083438</v>
      </c>
      <c r="I23" s="47">
        <v>572</v>
      </c>
      <c r="J23" s="48">
        <v>73.71134020618557</v>
      </c>
      <c r="K23" s="47">
        <v>2943</v>
      </c>
      <c r="L23" s="78">
        <v>72.27406679764243</v>
      </c>
      <c r="M23" s="221">
        <v>1629</v>
      </c>
      <c r="N23" s="48">
        <v>76.40712945590994</v>
      </c>
      <c r="O23" s="47">
        <v>6330</v>
      </c>
      <c r="P23" s="48">
        <v>76.69938204289349</v>
      </c>
    </row>
    <row r="24" spans="2:16" ht="24" customHeight="1">
      <c r="B24" s="46" t="s">
        <v>155</v>
      </c>
      <c r="C24" s="175">
        <v>117309</v>
      </c>
      <c r="D24" s="48">
        <v>100</v>
      </c>
      <c r="E24" s="175">
        <v>87471</v>
      </c>
      <c r="F24" s="48">
        <v>100</v>
      </c>
      <c r="G24" s="47">
        <v>22292</v>
      </c>
      <c r="H24" s="48">
        <v>100</v>
      </c>
      <c r="I24" s="47">
        <v>776</v>
      </c>
      <c r="J24" s="48">
        <v>100</v>
      </c>
      <c r="K24" s="47">
        <v>4072</v>
      </c>
      <c r="L24" s="78">
        <v>100</v>
      </c>
      <c r="M24" s="79">
        <v>2132</v>
      </c>
      <c r="N24" s="48">
        <v>100</v>
      </c>
      <c r="O24" s="47">
        <v>8253</v>
      </c>
      <c r="P24" s="48">
        <v>100</v>
      </c>
    </row>
    <row r="25" spans="2:16" ht="24" customHeight="1">
      <c r="B25" s="225" t="s">
        <v>296</v>
      </c>
      <c r="C25" s="109"/>
      <c r="D25" s="223"/>
      <c r="E25" s="109"/>
      <c r="F25" s="223"/>
      <c r="G25" s="109"/>
      <c r="H25" s="223"/>
      <c r="I25" s="109"/>
      <c r="J25" s="223"/>
      <c r="K25" s="109"/>
      <c r="L25" s="223"/>
      <c r="M25" s="224"/>
      <c r="N25" s="223"/>
      <c r="O25" s="109"/>
      <c r="P25" s="223"/>
    </row>
    <row r="26" spans="2:16" ht="24" customHeight="1">
      <c r="B26" s="225" t="s">
        <v>297</v>
      </c>
      <c r="C26" s="109"/>
      <c r="D26" s="223"/>
      <c r="E26" s="109"/>
      <c r="F26" s="223"/>
      <c r="G26" s="109"/>
      <c r="H26" s="223"/>
      <c r="I26" s="109"/>
      <c r="J26" s="223"/>
      <c r="K26" s="109"/>
      <c r="L26" s="223"/>
      <c r="M26" s="224"/>
      <c r="N26" s="223"/>
      <c r="O26" s="109"/>
      <c r="P26" s="223"/>
    </row>
    <row r="27" spans="2:16" ht="32.25" customHeight="1">
      <c r="B27" s="350" t="s">
        <v>298</v>
      </c>
      <c r="C27" s="350"/>
      <c r="D27" s="350"/>
      <c r="E27" s="350"/>
      <c r="F27" s="350"/>
      <c r="G27" s="350"/>
      <c r="H27" s="350"/>
      <c r="I27" s="350"/>
      <c r="J27" s="350"/>
      <c r="K27" s="350"/>
      <c r="L27" s="350"/>
      <c r="M27" s="350"/>
      <c r="N27" s="350"/>
      <c r="O27" s="350"/>
      <c r="P27" s="350"/>
    </row>
    <row r="28" spans="2:16" ht="33" customHeight="1">
      <c r="B28" s="350" t="s">
        <v>223</v>
      </c>
      <c r="C28" s="350"/>
      <c r="D28" s="350"/>
      <c r="E28" s="350"/>
      <c r="F28" s="350"/>
      <c r="G28" s="350"/>
      <c r="H28" s="350"/>
      <c r="I28" s="350"/>
      <c r="J28" s="350"/>
      <c r="K28" s="350"/>
      <c r="L28" s="350"/>
      <c r="M28" s="350"/>
      <c r="N28" s="350"/>
      <c r="O28" s="350"/>
      <c r="P28" s="350"/>
    </row>
    <row r="29" spans="2:16" ht="15">
      <c r="B29" s="349" t="s">
        <v>381</v>
      </c>
      <c r="C29" s="349"/>
      <c r="D29" s="349"/>
      <c r="E29" s="349"/>
      <c r="F29" s="349"/>
      <c r="G29" s="349"/>
      <c r="H29" s="349"/>
      <c r="I29" s="349"/>
      <c r="J29" s="349"/>
      <c r="K29" s="349"/>
      <c r="L29" s="349"/>
      <c r="M29" s="349"/>
      <c r="N29" s="349"/>
      <c r="O29" s="349"/>
      <c r="P29" s="349"/>
    </row>
  </sheetData>
  <sheetProtection/>
  <mergeCells count="4">
    <mergeCell ref="B27:P27"/>
    <mergeCell ref="B28:P28"/>
    <mergeCell ref="B29:P29"/>
    <mergeCell ref="B5:B7"/>
  </mergeCells>
  <printOptions horizontalCentered="1"/>
  <pageMargins left="0" right="0" top="0.5" bottom="0.5" header="0.25" footer="0.25"/>
  <pageSetup fitToHeight="1" fitToWidth="1" horizontalDpi="600" verticalDpi="600" orientation="landscape" scale="82" r:id="rId1"/>
</worksheet>
</file>

<file path=xl/worksheets/sheet18.xml><?xml version="1.0" encoding="utf-8"?>
<worksheet xmlns="http://schemas.openxmlformats.org/spreadsheetml/2006/main" xmlns:r="http://schemas.openxmlformats.org/officeDocument/2006/relationships">
  <sheetPr>
    <pageSetUpPr fitToPage="1"/>
  </sheetPr>
  <dimension ref="A1:P24"/>
  <sheetViews>
    <sheetView zoomScalePageLayoutView="0" workbookViewId="0" topLeftCell="A1">
      <selection activeCell="E34" sqref="E34"/>
    </sheetView>
  </sheetViews>
  <sheetFormatPr defaultColWidth="9.33203125" defaultRowHeight="12.75"/>
  <cols>
    <col min="1" max="1" width="4.5" style="37" customWidth="1"/>
    <col min="2" max="2" width="48.5" style="37" customWidth="1"/>
    <col min="3" max="3" width="12" style="37" bestFit="1" customWidth="1"/>
    <col min="4" max="4" width="8.5" style="37" customWidth="1"/>
    <col min="5" max="5" width="11.16015625" style="37" bestFit="1" customWidth="1"/>
    <col min="6" max="6" width="8.16015625" style="37" customWidth="1"/>
    <col min="7" max="7" width="10.66015625" style="37" bestFit="1" customWidth="1"/>
    <col min="8" max="8" width="8.33203125" style="37" customWidth="1"/>
    <col min="9" max="9" width="10.66015625" style="37" bestFit="1" customWidth="1"/>
    <col min="10" max="10" width="8.33203125" style="37" customWidth="1"/>
    <col min="11" max="11" width="10.66015625" style="37" bestFit="1" customWidth="1"/>
    <col min="12" max="12" width="8" style="37" customWidth="1"/>
    <col min="13" max="13" width="10.66015625" style="37" bestFit="1" customWidth="1"/>
    <col min="14" max="14" width="10.33203125" style="37" bestFit="1" customWidth="1"/>
    <col min="15" max="15" width="10.66015625" style="37" bestFit="1" customWidth="1"/>
    <col min="16" max="16" width="7.83203125" style="37" customWidth="1"/>
    <col min="17" max="16384" width="9.33203125" style="37" customWidth="1"/>
  </cols>
  <sheetData>
    <row r="1" ht="15.75">
      <c r="A1" s="36" t="s">
        <v>345</v>
      </c>
    </row>
    <row r="2" spans="2:16" ht="15">
      <c r="B2" s="39" t="s">
        <v>324</v>
      </c>
      <c r="C2" s="40"/>
      <c r="D2" s="40"/>
      <c r="E2" s="40"/>
      <c r="F2" s="40"/>
      <c r="G2" s="40"/>
      <c r="H2" s="40"/>
      <c r="I2" s="40"/>
      <c r="J2" s="40"/>
      <c r="K2" s="40"/>
      <c r="L2" s="40"/>
      <c r="M2" s="40"/>
      <c r="N2" s="40"/>
      <c r="O2" s="40"/>
      <c r="P2" s="40"/>
    </row>
    <row r="3" spans="2:16" ht="15.75">
      <c r="B3" s="41" t="s">
        <v>315</v>
      </c>
      <c r="C3" s="40"/>
      <c r="D3" s="40"/>
      <c r="E3" s="40"/>
      <c r="F3" s="40"/>
      <c r="G3" s="40"/>
      <c r="H3" s="40"/>
      <c r="I3" s="40"/>
      <c r="J3" s="40"/>
      <c r="K3" s="40"/>
      <c r="L3" s="40"/>
      <c r="M3" s="40"/>
      <c r="N3" s="40"/>
      <c r="O3" s="40"/>
      <c r="P3" s="40"/>
    </row>
    <row r="4" spans="2:16" ht="15">
      <c r="B4" s="39" t="s">
        <v>347</v>
      </c>
      <c r="C4" s="40"/>
      <c r="D4" s="40"/>
      <c r="E4" s="40"/>
      <c r="F4" s="40"/>
      <c r="G4" s="40"/>
      <c r="H4" s="40"/>
      <c r="I4" s="40"/>
      <c r="J4" s="40"/>
      <c r="K4" s="40"/>
      <c r="L4" s="40"/>
      <c r="M4" s="40"/>
      <c r="N4" s="40"/>
      <c r="O4" s="40"/>
      <c r="P4" s="40"/>
    </row>
    <row r="5" spans="2:16" ht="15">
      <c r="B5" s="302" t="s">
        <v>282</v>
      </c>
      <c r="C5" s="63" t="s">
        <v>323</v>
      </c>
      <c r="D5" s="64"/>
      <c r="E5" s="64"/>
      <c r="F5" s="64"/>
      <c r="G5" s="64"/>
      <c r="H5" s="64"/>
      <c r="I5" s="64"/>
      <c r="J5" s="64"/>
      <c r="K5" s="64"/>
      <c r="L5" s="65"/>
      <c r="M5" s="64"/>
      <c r="N5" s="70"/>
      <c r="O5" s="63"/>
      <c r="P5" s="68"/>
    </row>
    <row r="6" spans="2:16" ht="15">
      <c r="B6" s="347"/>
      <c r="C6" s="67" t="s">
        <v>316</v>
      </c>
      <c r="D6" s="68"/>
      <c r="E6" s="69" t="s">
        <v>317</v>
      </c>
      <c r="F6" s="68"/>
      <c r="G6" s="242" t="s">
        <v>318</v>
      </c>
      <c r="H6" s="68"/>
      <c r="I6" s="242" t="s">
        <v>319</v>
      </c>
      <c r="J6" s="68"/>
      <c r="K6" s="69" t="s">
        <v>320</v>
      </c>
      <c r="L6" s="68"/>
      <c r="M6" s="70" t="s">
        <v>321</v>
      </c>
      <c r="N6" s="68"/>
      <c r="O6" s="69" t="s">
        <v>322</v>
      </c>
      <c r="P6" s="68"/>
    </row>
    <row r="7" spans="2:16" ht="15">
      <c r="B7" s="348"/>
      <c r="C7" s="72" t="s">
        <v>23</v>
      </c>
      <c r="D7" s="72" t="s">
        <v>55</v>
      </c>
      <c r="E7" s="72" t="s">
        <v>23</v>
      </c>
      <c r="F7" s="72" t="s">
        <v>55</v>
      </c>
      <c r="G7" s="72" t="s">
        <v>23</v>
      </c>
      <c r="H7" s="72" t="s">
        <v>55</v>
      </c>
      <c r="I7" s="72" t="s">
        <v>23</v>
      </c>
      <c r="J7" s="72" t="s">
        <v>55</v>
      </c>
      <c r="K7" s="72" t="s">
        <v>23</v>
      </c>
      <c r="L7" s="44" t="s">
        <v>55</v>
      </c>
      <c r="M7" s="44" t="s">
        <v>23</v>
      </c>
      <c r="N7" s="72" t="s">
        <v>55</v>
      </c>
      <c r="O7" s="72" t="s">
        <v>23</v>
      </c>
      <c r="P7" s="72" t="s">
        <v>55</v>
      </c>
    </row>
    <row r="8" spans="2:16" ht="15">
      <c r="B8" s="218" t="s">
        <v>166</v>
      </c>
      <c r="C8" s="212"/>
      <c r="D8" s="212"/>
      <c r="E8" s="212"/>
      <c r="F8" s="212"/>
      <c r="G8" s="212"/>
      <c r="H8" s="212"/>
      <c r="I8" s="212"/>
      <c r="J8" s="212"/>
      <c r="K8" s="212"/>
      <c r="L8" s="217"/>
      <c r="M8" s="217"/>
      <c r="N8" s="212"/>
      <c r="O8" s="212"/>
      <c r="P8" s="212"/>
    </row>
    <row r="9" spans="2:16" ht="15">
      <c r="B9" s="226" t="s">
        <v>284</v>
      </c>
      <c r="C9" s="230"/>
      <c r="D9" s="51" t="e">
        <f>C9/$C$22*100</f>
        <v>#DIV/0!</v>
      </c>
      <c r="E9" s="230"/>
      <c r="F9" s="51" t="e">
        <f>E9/$E$22*100</f>
        <v>#DIV/0!</v>
      </c>
      <c r="G9" s="50"/>
      <c r="H9" s="51" t="e">
        <f>G9/$G$22*100</f>
        <v>#DIV/0!</v>
      </c>
      <c r="I9" s="50"/>
      <c r="J9" s="51" t="e">
        <f>I9/$I$22*100</f>
        <v>#DIV/0!</v>
      </c>
      <c r="K9" s="50"/>
      <c r="L9" s="74" t="e">
        <f>K9/$K$22*100</f>
        <v>#DIV/0!</v>
      </c>
      <c r="M9" s="76"/>
      <c r="N9" s="51" t="e">
        <f>M9/M22*100</f>
        <v>#DIV/0!</v>
      </c>
      <c r="O9" s="50"/>
      <c r="P9" s="51" t="e">
        <f>O9/$O$22*100</f>
        <v>#DIV/0!</v>
      </c>
    </row>
    <row r="10" spans="2:16" ht="15">
      <c r="B10" s="226" t="s">
        <v>286</v>
      </c>
      <c r="C10" s="230"/>
      <c r="D10" s="51" t="e">
        <f>C10/$C$22*100</f>
        <v>#DIV/0!</v>
      </c>
      <c r="E10" s="230"/>
      <c r="F10" s="51" t="e">
        <f>E10/$E$22*100</f>
        <v>#DIV/0!</v>
      </c>
      <c r="G10" s="50"/>
      <c r="H10" s="51" t="e">
        <f>G10/$G$22*100</f>
        <v>#DIV/0!</v>
      </c>
      <c r="I10" s="50"/>
      <c r="J10" s="51" t="e">
        <f>I10/$I$22*100</f>
        <v>#DIV/0!</v>
      </c>
      <c r="K10" s="50"/>
      <c r="L10" s="74" t="e">
        <f>K10/$K$22*100</f>
        <v>#DIV/0!</v>
      </c>
      <c r="M10" s="76"/>
      <c r="N10" s="51" t="e">
        <f>M10/M22*100</f>
        <v>#DIV/0!</v>
      </c>
      <c r="O10" s="50"/>
      <c r="P10" s="51" t="e">
        <f>O10/$O$22*100</f>
        <v>#DIV/0!</v>
      </c>
    </row>
    <row r="11" spans="2:16" ht="15">
      <c r="B11" s="218" t="s">
        <v>285</v>
      </c>
      <c r="C11" s="230"/>
      <c r="D11" s="51"/>
      <c r="E11" s="230"/>
      <c r="F11" s="212"/>
      <c r="G11" s="212"/>
      <c r="H11" s="212"/>
      <c r="I11" s="212"/>
      <c r="J11" s="212"/>
      <c r="K11" s="212"/>
      <c r="L11" s="217"/>
      <c r="M11" s="217"/>
      <c r="N11" s="212"/>
      <c r="O11" s="212"/>
      <c r="P11" s="212"/>
    </row>
    <row r="12" spans="2:16" ht="15">
      <c r="B12" s="226" t="s">
        <v>284</v>
      </c>
      <c r="C12" s="230"/>
      <c r="D12" s="51" t="e">
        <f>C12/$C$22*100</f>
        <v>#DIV/0!</v>
      </c>
      <c r="E12" s="230"/>
      <c r="F12" s="51" t="e">
        <f>E12/$E$22*100</f>
        <v>#DIV/0!</v>
      </c>
      <c r="G12" s="50"/>
      <c r="H12" s="51" t="e">
        <f>G12/$G$22*100</f>
        <v>#DIV/0!</v>
      </c>
      <c r="I12" s="50"/>
      <c r="J12" s="51" t="e">
        <f>I12/$I$22*100</f>
        <v>#DIV/0!</v>
      </c>
      <c r="K12" s="50"/>
      <c r="L12" s="74" t="e">
        <f>K12/$K$22*100</f>
        <v>#DIV/0!</v>
      </c>
      <c r="M12" s="76"/>
      <c r="N12" s="51" t="e">
        <f>M12/M22*100</f>
        <v>#DIV/0!</v>
      </c>
      <c r="O12" s="50"/>
      <c r="P12" s="51" t="e">
        <f>O12/$O$22*100</f>
        <v>#DIV/0!</v>
      </c>
    </row>
    <row r="13" spans="2:16" ht="15">
      <c r="B13" s="226" t="s">
        <v>292</v>
      </c>
      <c r="C13" s="230"/>
      <c r="D13" s="51" t="e">
        <f>C13/$C$22*100</f>
        <v>#DIV/0!</v>
      </c>
      <c r="E13" s="230"/>
      <c r="F13" s="51" t="e">
        <f>E13/$E$22*100</f>
        <v>#DIV/0!</v>
      </c>
      <c r="G13" s="50"/>
      <c r="H13" s="51" t="e">
        <f>G13/$G$22*100</f>
        <v>#DIV/0!</v>
      </c>
      <c r="I13" s="50"/>
      <c r="J13" s="51" t="e">
        <f>I13/$I$22*100</f>
        <v>#DIV/0!</v>
      </c>
      <c r="K13" s="50"/>
      <c r="L13" s="74" t="e">
        <f>K13/$K$22*100</f>
        <v>#DIV/0!</v>
      </c>
      <c r="M13" s="76"/>
      <c r="N13" s="51" t="e">
        <f>M13/M22*100</f>
        <v>#DIV/0!</v>
      </c>
      <c r="O13" s="50"/>
      <c r="P13" s="51" t="e">
        <f>O13/$O$22*100</f>
        <v>#DIV/0!</v>
      </c>
    </row>
    <row r="14" spans="2:16" ht="15">
      <c r="B14" s="214" t="s">
        <v>287</v>
      </c>
      <c r="C14" s="230"/>
      <c r="D14" s="51"/>
      <c r="E14" s="230"/>
      <c r="F14" s="212"/>
      <c r="G14" s="212"/>
      <c r="H14" s="212"/>
      <c r="I14" s="212"/>
      <c r="J14" s="212"/>
      <c r="K14" s="212"/>
      <c r="L14" s="217"/>
      <c r="M14" s="217"/>
      <c r="N14" s="212"/>
      <c r="O14" s="212"/>
      <c r="P14" s="212"/>
    </row>
    <row r="15" spans="2:16" ht="15">
      <c r="B15" s="226" t="s">
        <v>288</v>
      </c>
      <c r="C15" s="230"/>
      <c r="D15" s="51" t="e">
        <f>C15/$C$22*100</f>
        <v>#DIV/0!</v>
      </c>
      <c r="E15" s="230"/>
      <c r="F15" s="51" t="e">
        <f>E15/$E$22*100</f>
        <v>#DIV/0!</v>
      </c>
      <c r="G15" s="50"/>
      <c r="H15" s="51" t="e">
        <f>G15/$G$22*100</f>
        <v>#DIV/0!</v>
      </c>
      <c r="I15" s="50"/>
      <c r="J15" s="51" t="e">
        <f>I15/$I$22*100</f>
        <v>#DIV/0!</v>
      </c>
      <c r="K15" s="50"/>
      <c r="L15" s="74" t="e">
        <f>K15/$K$22*100</f>
        <v>#DIV/0!</v>
      </c>
      <c r="M15" s="76"/>
      <c r="N15" s="51" t="e">
        <f>M15/M22*100</f>
        <v>#DIV/0!</v>
      </c>
      <c r="O15" s="50"/>
      <c r="P15" s="51" t="e">
        <f>O15/$O$22*100</f>
        <v>#DIV/0!</v>
      </c>
    </row>
    <row r="16" spans="2:16" ht="15">
      <c r="B16" s="226" t="s">
        <v>289</v>
      </c>
      <c r="C16" s="230"/>
      <c r="D16" s="51" t="e">
        <f>C16/$C$22*100</f>
        <v>#DIV/0!</v>
      </c>
      <c r="E16" s="230"/>
      <c r="F16" s="51" t="e">
        <f>E16/$E$22*100</f>
        <v>#DIV/0!</v>
      </c>
      <c r="G16" s="50"/>
      <c r="H16" s="51" t="e">
        <f>G16/$G$22*100</f>
        <v>#DIV/0!</v>
      </c>
      <c r="I16" s="50"/>
      <c r="J16" s="51" t="e">
        <f>I16/$I$22*100</f>
        <v>#DIV/0!</v>
      </c>
      <c r="K16" s="50"/>
      <c r="L16" s="74" t="e">
        <f>K16/$K$22*100</f>
        <v>#DIV/0!</v>
      </c>
      <c r="M16" s="76"/>
      <c r="N16" s="51" t="e">
        <f>M16/M22*100</f>
        <v>#DIV/0!</v>
      </c>
      <c r="O16" s="50"/>
      <c r="P16" s="51" t="e">
        <f>O16/$O$22*100</f>
        <v>#DIV/0!</v>
      </c>
    </row>
    <row r="17" spans="2:16" ht="15">
      <c r="B17" s="226"/>
      <c r="C17" s="230"/>
      <c r="D17" s="51"/>
      <c r="E17" s="230"/>
      <c r="F17" s="51"/>
      <c r="G17" s="50"/>
      <c r="H17" s="51"/>
      <c r="I17" s="50"/>
      <c r="J17" s="51"/>
      <c r="K17" s="50"/>
      <c r="L17" s="74"/>
      <c r="M17" s="76"/>
      <c r="N17" s="51"/>
      <c r="O17" s="50"/>
      <c r="P17" s="51"/>
    </row>
    <row r="18" spans="2:16" ht="15">
      <c r="B18" s="219" t="s">
        <v>290</v>
      </c>
      <c r="C18" s="230"/>
      <c r="D18" s="51" t="e">
        <f>C18/$C$22*100</f>
        <v>#DIV/0!</v>
      </c>
      <c r="E18" s="230"/>
      <c r="F18" s="51" t="e">
        <f>E18/$E$22*100</f>
        <v>#DIV/0!</v>
      </c>
      <c r="G18" s="50"/>
      <c r="H18" s="51" t="e">
        <f>G18/$G$22*100</f>
        <v>#DIV/0!</v>
      </c>
      <c r="I18" s="50"/>
      <c r="J18" s="51" t="e">
        <f>I18/$I$22*100</f>
        <v>#DIV/0!</v>
      </c>
      <c r="K18" s="50"/>
      <c r="L18" s="74" t="e">
        <f>K18/$K$22*100</f>
        <v>#DIV/0!</v>
      </c>
      <c r="M18" s="76"/>
      <c r="N18" s="51" t="e">
        <f>M18/M22*100</f>
        <v>#DIV/0!</v>
      </c>
      <c r="O18" s="50"/>
      <c r="P18" s="51" t="e">
        <f>O18/$O$22*100</f>
        <v>#DIV/0!</v>
      </c>
    </row>
    <row r="19" spans="2:16" ht="15">
      <c r="B19" s="215"/>
      <c r="C19" s="230"/>
      <c r="D19" s="51"/>
      <c r="E19" s="230"/>
      <c r="F19" s="212"/>
      <c r="G19" s="212"/>
      <c r="H19" s="212"/>
      <c r="I19" s="212"/>
      <c r="J19" s="212"/>
      <c r="K19" s="212"/>
      <c r="L19" s="217"/>
      <c r="M19" s="217"/>
      <c r="N19" s="212"/>
      <c r="O19" s="212"/>
      <c r="P19" s="212"/>
    </row>
    <row r="20" spans="2:16" ht="15">
      <c r="B20" s="227" t="s">
        <v>291</v>
      </c>
      <c r="C20" s="230"/>
      <c r="D20" s="51" t="e">
        <f>C20/$C$22*100</f>
        <v>#DIV/0!</v>
      </c>
      <c r="E20" s="230"/>
      <c r="F20" s="51" t="e">
        <f>E20/$E$22*100</f>
        <v>#DIV/0!</v>
      </c>
      <c r="G20" s="50"/>
      <c r="H20" s="51" t="e">
        <f>G20/$G$22*100</f>
        <v>#DIV/0!</v>
      </c>
      <c r="I20" s="50"/>
      <c r="J20" s="51" t="e">
        <f>I20/$I$22*100</f>
        <v>#DIV/0!</v>
      </c>
      <c r="K20" s="50"/>
      <c r="L20" s="74" t="e">
        <f>K20/$K$22*100</f>
        <v>#DIV/0!</v>
      </c>
      <c r="M20" s="76"/>
      <c r="N20" s="51" t="e">
        <f>M20/M22*100</f>
        <v>#DIV/0!</v>
      </c>
      <c r="O20" s="50"/>
      <c r="P20" s="51" t="e">
        <f>O20/$O$22*100</f>
        <v>#DIV/0!</v>
      </c>
    </row>
    <row r="21" spans="2:16" ht="24" customHeight="1">
      <c r="B21" s="220" t="s">
        <v>287</v>
      </c>
      <c r="C21" s="175"/>
      <c r="D21" s="48" t="e">
        <f>C21/$C$22*100</f>
        <v>#DIV/0!</v>
      </c>
      <c r="E21" s="175"/>
      <c r="F21" s="48" t="e">
        <f>E21/$E$22*100</f>
        <v>#DIV/0!</v>
      </c>
      <c r="G21" s="47"/>
      <c r="H21" s="48" t="e">
        <f>G21/$G$22*100</f>
        <v>#DIV/0!</v>
      </c>
      <c r="I21" s="47"/>
      <c r="J21" s="48" t="e">
        <f>I21/$I$22*100</f>
        <v>#DIV/0!</v>
      </c>
      <c r="K21" s="47"/>
      <c r="L21" s="78" t="e">
        <f>K21/$K$22*100</f>
        <v>#DIV/0!</v>
      </c>
      <c r="M21" s="221"/>
      <c r="N21" s="48" t="e">
        <f>M21/M$22*100</f>
        <v>#DIV/0!</v>
      </c>
      <c r="O21" s="47"/>
      <c r="P21" s="48" t="e">
        <f>O21/$O$22*100</f>
        <v>#DIV/0!</v>
      </c>
    </row>
    <row r="22" spans="2:16" ht="24" customHeight="1">
      <c r="B22" s="46" t="s">
        <v>155</v>
      </c>
      <c r="C22" s="175"/>
      <c r="D22" s="48" t="e">
        <f>C22/$C$22*100</f>
        <v>#DIV/0!</v>
      </c>
      <c r="E22" s="175"/>
      <c r="F22" s="48" t="e">
        <f>E22/$E$22*100</f>
        <v>#DIV/0!</v>
      </c>
      <c r="G22" s="47"/>
      <c r="H22" s="48" t="e">
        <f>G22/$G$22*100</f>
        <v>#DIV/0!</v>
      </c>
      <c r="I22" s="47"/>
      <c r="J22" s="48" t="e">
        <f>I22/$I$22*100</f>
        <v>#DIV/0!</v>
      </c>
      <c r="K22" s="47"/>
      <c r="L22" s="78" t="e">
        <f>K22/$K$22*100</f>
        <v>#DIV/0!</v>
      </c>
      <c r="M22" s="79"/>
      <c r="N22" s="48" t="e">
        <f>M22/M22*100</f>
        <v>#DIV/0!</v>
      </c>
      <c r="O22" s="47"/>
      <c r="P22" s="48" t="e">
        <f>O22/$O$22*100</f>
        <v>#DIV/0!</v>
      </c>
    </row>
    <row r="23" spans="2:16" ht="24" customHeight="1">
      <c r="B23" s="222"/>
      <c r="C23" s="224"/>
      <c r="D23" s="223"/>
      <c r="E23" s="224"/>
      <c r="F23" s="223"/>
      <c r="G23" s="109"/>
      <c r="H23" s="223"/>
      <c r="I23" s="109"/>
      <c r="J23" s="223"/>
      <c r="K23" s="109"/>
      <c r="L23" s="223"/>
      <c r="M23" s="224"/>
      <c r="N23" s="223"/>
      <c r="O23" s="109"/>
      <c r="P23" s="223"/>
    </row>
    <row r="24" spans="2:16" ht="15">
      <c r="B24" s="349" t="s">
        <v>343</v>
      </c>
      <c r="C24" s="349"/>
      <c r="D24" s="349"/>
      <c r="E24" s="349"/>
      <c r="F24" s="349"/>
      <c r="G24" s="349"/>
      <c r="H24" s="349"/>
      <c r="I24" s="349"/>
      <c r="J24" s="349"/>
      <c r="K24" s="349"/>
      <c r="L24" s="349"/>
      <c r="M24" s="349"/>
      <c r="N24" s="349"/>
      <c r="O24" s="349"/>
      <c r="P24" s="349"/>
    </row>
  </sheetData>
  <sheetProtection/>
  <mergeCells count="2">
    <mergeCell ref="B24:P24"/>
    <mergeCell ref="B5:B7"/>
  </mergeCells>
  <printOptions horizontalCentered="1"/>
  <pageMargins left="0" right="0" top="0.5" bottom="0.5" header="0.25" footer="0.25"/>
  <pageSetup fitToHeight="1" fitToWidth="1" horizontalDpi="600" verticalDpi="600" orientation="landscape" scale="82" r:id="rId1"/>
</worksheet>
</file>

<file path=xl/worksheets/sheet19.xml><?xml version="1.0" encoding="utf-8"?>
<worksheet xmlns="http://schemas.openxmlformats.org/spreadsheetml/2006/main" xmlns:r="http://schemas.openxmlformats.org/officeDocument/2006/relationships">
  <sheetPr>
    <pageSetUpPr fitToPage="1"/>
  </sheetPr>
  <dimension ref="A1:P33"/>
  <sheetViews>
    <sheetView zoomScalePageLayoutView="0" workbookViewId="0" topLeftCell="A1">
      <selection activeCell="A1" sqref="A1"/>
    </sheetView>
  </sheetViews>
  <sheetFormatPr defaultColWidth="9.33203125" defaultRowHeight="12.75"/>
  <cols>
    <col min="1" max="1" width="3" style="1" customWidth="1"/>
    <col min="2" max="2" width="30.5" style="1" customWidth="1"/>
    <col min="3" max="3" width="11.16015625" style="1" bestFit="1" customWidth="1"/>
    <col min="4" max="4" width="8.16015625" style="1" bestFit="1" customWidth="1"/>
    <col min="5" max="5" width="11.16015625" style="1" bestFit="1" customWidth="1"/>
    <col min="6" max="6" width="9" style="1" customWidth="1"/>
    <col min="7" max="7" width="10.66015625" style="1" bestFit="1" customWidth="1"/>
    <col min="8" max="8" width="8.66015625" style="1" customWidth="1"/>
    <col min="9" max="9" width="10.66015625" style="1" bestFit="1" customWidth="1"/>
    <col min="10" max="10" width="7.83203125" style="1" customWidth="1"/>
    <col min="11" max="11" width="10.66015625" style="1" bestFit="1" customWidth="1"/>
    <col min="12" max="12" width="8.5" style="1" customWidth="1"/>
    <col min="13" max="13" width="10.66015625" style="1" bestFit="1" customWidth="1"/>
    <col min="14" max="14" width="8" style="1" customWidth="1"/>
    <col min="15" max="15" width="10.66015625" style="1" bestFit="1" customWidth="1"/>
    <col min="16" max="16" width="8.33203125" style="1" customWidth="1"/>
    <col min="17" max="16384" width="9.33203125" style="1" customWidth="1"/>
  </cols>
  <sheetData>
    <row r="1" spans="1:4" ht="15.75">
      <c r="A1" s="36" t="s">
        <v>245</v>
      </c>
      <c r="D1" s="21" t="s">
        <v>151</v>
      </c>
    </row>
    <row r="2" spans="2:16" ht="15">
      <c r="B2" s="39" t="s">
        <v>160</v>
      </c>
      <c r="C2" s="40"/>
      <c r="D2" s="40"/>
      <c r="E2" s="40"/>
      <c r="F2" s="40"/>
      <c r="G2" s="40"/>
      <c r="H2" s="40"/>
      <c r="I2" s="40"/>
      <c r="J2" s="40"/>
      <c r="K2" s="40"/>
      <c r="L2" s="40"/>
      <c r="M2" s="40"/>
      <c r="N2" s="40"/>
      <c r="O2" s="40"/>
      <c r="P2" s="40"/>
    </row>
    <row r="3" spans="2:16" ht="15.75">
      <c r="B3" s="41" t="s">
        <v>161</v>
      </c>
      <c r="C3" s="40"/>
      <c r="D3" s="40"/>
      <c r="E3" s="40"/>
      <c r="F3" s="40"/>
      <c r="G3" s="40"/>
      <c r="H3" s="40"/>
      <c r="I3" s="40"/>
      <c r="J3" s="40"/>
      <c r="K3" s="40"/>
      <c r="L3" s="40"/>
      <c r="M3" s="40"/>
      <c r="N3" s="40"/>
      <c r="O3" s="40"/>
      <c r="P3" s="40"/>
    </row>
    <row r="4" spans="2:16" ht="15">
      <c r="B4" s="39" t="s">
        <v>347</v>
      </c>
      <c r="C4" s="40"/>
      <c r="D4" s="40"/>
      <c r="E4" s="40"/>
      <c r="F4" s="40"/>
      <c r="G4" s="40"/>
      <c r="H4" s="40"/>
      <c r="I4" s="40"/>
      <c r="J4" s="40"/>
      <c r="K4" s="40"/>
      <c r="L4" s="40"/>
      <c r="M4" s="40"/>
      <c r="N4" s="40"/>
      <c r="O4" s="40"/>
      <c r="P4" s="40"/>
    </row>
    <row r="5" spans="2:16" ht="15">
      <c r="B5" s="297" t="s">
        <v>163</v>
      </c>
      <c r="C5" s="63" t="s">
        <v>162</v>
      </c>
      <c r="D5" s="64"/>
      <c r="E5" s="64"/>
      <c r="F5" s="64"/>
      <c r="G5" s="64"/>
      <c r="H5" s="64"/>
      <c r="I5" s="64"/>
      <c r="J5" s="64"/>
      <c r="K5" s="64"/>
      <c r="L5" s="65"/>
      <c r="M5" s="64"/>
      <c r="N5" s="66"/>
      <c r="O5" s="63" t="s">
        <v>46</v>
      </c>
      <c r="P5" s="66"/>
    </row>
    <row r="6" spans="2:16" ht="15.75">
      <c r="B6" s="351"/>
      <c r="C6" s="69" t="s">
        <v>48</v>
      </c>
      <c r="D6" s="68"/>
      <c r="E6" s="69" t="s">
        <v>49</v>
      </c>
      <c r="F6" s="68"/>
      <c r="G6" s="69" t="s">
        <v>50</v>
      </c>
      <c r="H6" s="68"/>
      <c r="I6" s="354" t="s">
        <v>164</v>
      </c>
      <c r="J6" s="355"/>
      <c r="K6" s="69" t="s">
        <v>52</v>
      </c>
      <c r="L6" s="68"/>
      <c r="M6" s="70" t="s">
        <v>56</v>
      </c>
      <c r="N6" s="68"/>
      <c r="O6" s="69" t="s">
        <v>54</v>
      </c>
      <c r="P6" s="68"/>
    </row>
    <row r="7" spans="2:16" ht="15">
      <c r="B7" s="352"/>
      <c r="C7" s="108" t="s">
        <v>23</v>
      </c>
      <c r="D7" s="72" t="s">
        <v>55</v>
      </c>
      <c r="E7" s="108" t="s">
        <v>23</v>
      </c>
      <c r="F7" s="72" t="s">
        <v>55</v>
      </c>
      <c r="G7" s="108" t="s">
        <v>23</v>
      </c>
      <c r="H7" s="72" t="s">
        <v>55</v>
      </c>
      <c r="I7" s="108" t="s">
        <v>23</v>
      </c>
      <c r="J7" s="72" t="s">
        <v>55</v>
      </c>
      <c r="K7" s="108" t="s">
        <v>23</v>
      </c>
      <c r="L7" s="72" t="s">
        <v>55</v>
      </c>
      <c r="M7" s="108" t="s">
        <v>23</v>
      </c>
      <c r="N7" s="72" t="s">
        <v>55</v>
      </c>
      <c r="O7" s="108" t="s">
        <v>23</v>
      </c>
      <c r="P7" s="72" t="s">
        <v>55</v>
      </c>
    </row>
    <row r="8" spans="2:16" ht="33" customHeight="1">
      <c r="B8" s="91" t="s">
        <v>165</v>
      </c>
      <c r="C8" s="109"/>
      <c r="D8" s="51" t="e">
        <f aca="true" t="shared" si="0" ref="D8:D20">C8/$C$20*100</f>
        <v>#DIV/0!</v>
      </c>
      <c r="E8" s="109"/>
      <c r="F8" s="51" t="e">
        <f aca="true" t="shared" si="1" ref="F8:F20">E8/$E$20*100</f>
        <v>#DIV/0!</v>
      </c>
      <c r="G8" s="109"/>
      <c r="H8" s="51" t="e">
        <f aca="true" t="shared" si="2" ref="H8:H20">G8/$G$20*100</f>
        <v>#DIV/0!</v>
      </c>
      <c r="I8" s="109"/>
      <c r="J8" s="51" t="e">
        <f aca="true" t="shared" si="3" ref="J8:J14">I8/$I$20*100</f>
        <v>#DIV/0!</v>
      </c>
      <c r="K8" s="109"/>
      <c r="L8" s="51" t="e">
        <f aca="true" t="shared" si="4" ref="L8:L20">K8/$K$20*100</f>
        <v>#DIV/0!</v>
      </c>
      <c r="M8" s="109"/>
      <c r="N8" s="104" t="e">
        <f>M8/M$20*100</f>
        <v>#DIV/0!</v>
      </c>
      <c r="O8" s="109"/>
      <c r="P8" s="51" t="e">
        <f aca="true" t="shared" si="5" ref="P8:P20">O8/$O$20*100</f>
        <v>#DIV/0!</v>
      </c>
    </row>
    <row r="9" spans="2:16" ht="19.5" customHeight="1">
      <c r="B9" s="49" t="s">
        <v>166</v>
      </c>
      <c r="C9" s="109"/>
      <c r="D9" s="51" t="e">
        <f t="shared" si="0"/>
        <v>#DIV/0!</v>
      </c>
      <c r="E9" s="109"/>
      <c r="F9" s="51" t="e">
        <f t="shared" si="1"/>
        <v>#DIV/0!</v>
      </c>
      <c r="G9" s="109"/>
      <c r="H9" s="51" t="e">
        <f t="shared" si="2"/>
        <v>#DIV/0!</v>
      </c>
      <c r="I9" s="109"/>
      <c r="J9" s="51" t="e">
        <f t="shared" si="3"/>
        <v>#DIV/0!</v>
      </c>
      <c r="K9" s="109"/>
      <c r="L9" s="51" t="e">
        <f t="shared" si="4"/>
        <v>#DIV/0!</v>
      </c>
      <c r="M9" s="109"/>
      <c r="N9" s="104" t="e">
        <f>M9/M$20*100</f>
        <v>#DIV/0!</v>
      </c>
      <c r="O9" s="109"/>
      <c r="P9" s="51" t="e">
        <f t="shared" si="5"/>
        <v>#DIV/0!</v>
      </c>
    </row>
    <row r="10" spans="2:16" ht="19.5" customHeight="1">
      <c r="B10" s="49" t="s">
        <v>228</v>
      </c>
      <c r="C10" s="109"/>
      <c r="D10" s="51" t="e">
        <f t="shared" si="0"/>
        <v>#DIV/0!</v>
      </c>
      <c r="E10" s="109"/>
      <c r="F10" s="51" t="e">
        <f t="shared" si="1"/>
        <v>#DIV/0!</v>
      </c>
      <c r="G10" s="109"/>
      <c r="H10" s="51" t="e">
        <f t="shared" si="2"/>
        <v>#DIV/0!</v>
      </c>
      <c r="I10" s="109"/>
      <c r="J10" s="51" t="e">
        <f t="shared" si="3"/>
        <v>#DIV/0!</v>
      </c>
      <c r="K10" s="109"/>
      <c r="L10" s="51" t="e">
        <f t="shared" si="4"/>
        <v>#DIV/0!</v>
      </c>
      <c r="M10" s="202"/>
      <c r="N10" s="104" t="e">
        <f aca="true" t="shared" si="6" ref="N10:N18">M10/M$20*100</f>
        <v>#DIV/0!</v>
      </c>
      <c r="O10" s="109"/>
      <c r="P10" s="51" t="e">
        <f t="shared" si="5"/>
        <v>#DIV/0!</v>
      </c>
    </row>
    <row r="11" spans="2:16" ht="21" customHeight="1">
      <c r="B11" s="91" t="s">
        <v>230</v>
      </c>
      <c r="C11" s="109"/>
      <c r="D11" s="51" t="e">
        <f t="shared" si="0"/>
        <v>#DIV/0!</v>
      </c>
      <c r="E11" s="109"/>
      <c r="F11" s="51" t="e">
        <f t="shared" si="1"/>
        <v>#DIV/0!</v>
      </c>
      <c r="G11" s="109"/>
      <c r="H11" s="51" t="e">
        <f t="shared" si="2"/>
        <v>#DIV/0!</v>
      </c>
      <c r="I11" s="109"/>
      <c r="J11" s="51" t="e">
        <f t="shared" si="3"/>
        <v>#DIV/0!</v>
      </c>
      <c r="K11" s="109"/>
      <c r="L11" s="51" t="e">
        <f t="shared" si="4"/>
        <v>#DIV/0!</v>
      </c>
      <c r="M11" s="109"/>
      <c r="N11" s="104" t="e">
        <f t="shared" si="6"/>
        <v>#DIV/0!</v>
      </c>
      <c r="O11" s="109"/>
      <c r="P11" s="51" t="e">
        <f t="shared" si="5"/>
        <v>#DIV/0!</v>
      </c>
    </row>
    <row r="12" spans="2:16" ht="29.25" customHeight="1">
      <c r="B12" s="91" t="s">
        <v>214</v>
      </c>
      <c r="C12" s="109"/>
      <c r="D12" s="51" t="e">
        <f t="shared" si="0"/>
        <v>#DIV/0!</v>
      </c>
      <c r="E12" s="109"/>
      <c r="F12" s="51" t="e">
        <f t="shared" si="1"/>
        <v>#DIV/0!</v>
      </c>
      <c r="G12" s="109"/>
      <c r="H12" s="51" t="e">
        <f t="shared" si="2"/>
        <v>#DIV/0!</v>
      </c>
      <c r="I12" s="109"/>
      <c r="J12" s="51" t="e">
        <f t="shared" si="3"/>
        <v>#DIV/0!</v>
      </c>
      <c r="K12" s="109"/>
      <c r="L12" s="51" t="e">
        <f t="shared" si="4"/>
        <v>#DIV/0!</v>
      </c>
      <c r="M12" s="200"/>
      <c r="N12" s="104" t="e">
        <f t="shared" si="6"/>
        <v>#DIV/0!</v>
      </c>
      <c r="O12" s="109"/>
      <c r="P12" s="51" t="e">
        <f t="shared" si="5"/>
        <v>#DIV/0!</v>
      </c>
    </row>
    <row r="13" spans="2:16" ht="19.5" customHeight="1">
      <c r="B13" s="49" t="s">
        <v>168</v>
      </c>
      <c r="C13" s="109"/>
      <c r="D13" s="51" t="e">
        <f t="shared" si="0"/>
        <v>#DIV/0!</v>
      </c>
      <c r="E13" s="109"/>
      <c r="F13" s="51" t="e">
        <f t="shared" si="1"/>
        <v>#DIV/0!</v>
      </c>
      <c r="G13" s="109"/>
      <c r="H13" s="51" t="e">
        <f t="shared" si="2"/>
        <v>#DIV/0!</v>
      </c>
      <c r="I13" s="109"/>
      <c r="J13" s="51" t="e">
        <f t="shared" si="3"/>
        <v>#DIV/0!</v>
      </c>
      <c r="K13" s="109"/>
      <c r="L13" s="51" t="e">
        <f t="shared" si="4"/>
        <v>#DIV/0!</v>
      </c>
      <c r="M13" s="201"/>
      <c r="N13" s="104" t="e">
        <f t="shared" si="6"/>
        <v>#DIV/0!</v>
      </c>
      <c r="O13" s="109"/>
      <c r="P13" s="51" t="e">
        <f t="shared" si="5"/>
        <v>#DIV/0!</v>
      </c>
    </row>
    <row r="14" spans="2:16" ht="19.5" customHeight="1">
      <c r="B14" s="49" t="s">
        <v>169</v>
      </c>
      <c r="C14" s="109"/>
      <c r="D14" s="51" t="e">
        <f t="shared" si="0"/>
        <v>#DIV/0!</v>
      </c>
      <c r="E14" s="109"/>
      <c r="F14" s="51" t="e">
        <f t="shared" si="1"/>
        <v>#DIV/0!</v>
      </c>
      <c r="G14" s="109"/>
      <c r="H14" s="51" t="e">
        <f t="shared" si="2"/>
        <v>#DIV/0!</v>
      </c>
      <c r="I14" s="109"/>
      <c r="J14" s="51" t="e">
        <f t="shared" si="3"/>
        <v>#DIV/0!</v>
      </c>
      <c r="K14" s="109"/>
      <c r="L14" s="51" t="e">
        <f t="shared" si="4"/>
        <v>#DIV/0!</v>
      </c>
      <c r="M14" s="200"/>
      <c r="N14" s="104" t="e">
        <f t="shared" si="6"/>
        <v>#DIV/0!</v>
      </c>
      <c r="O14" s="109"/>
      <c r="P14" s="51" t="e">
        <f t="shared" si="5"/>
        <v>#DIV/0!</v>
      </c>
    </row>
    <row r="15" spans="2:16" ht="19.5" customHeight="1">
      <c r="B15" s="49" t="s">
        <v>170</v>
      </c>
      <c r="C15" s="109"/>
      <c r="D15" s="51" t="e">
        <f t="shared" si="0"/>
        <v>#DIV/0!</v>
      </c>
      <c r="E15" s="109"/>
      <c r="F15" s="51" t="e">
        <f t="shared" si="1"/>
        <v>#DIV/0!</v>
      </c>
      <c r="G15" s="109"/>
      <c r="H15" s="51" t="e">
        <f t="shared" si="2"/>
        <v>#DIV/0!</v>
      </c>
      <c r="I15" s="109"/>
      <c r="J15" s="51" t="e">
        <f aca="true" t="shared" si="7" ref="J15:J20">I15/$I$20*100</f>
        <v>#DIV/0!</v>
      </c>
      <c r="K15" s="109"/>
      <c r="L15" s="51" t="e">
        <f t="shared" si="4"/>
        <v>#DIV/0!</v>
      </c>
      <c r="M15" s="109"/>
      <c r="N15" s="104" t="e">
        <f t="shared" si="6"/>
        <v>#DIV/0!</v>
      </c>
      <c r="O15" s="109"/>
      <c r="P15" s="51" t="e">
        <f t="shared" si="5"/>
        <v>#DIV/0!</v>
      </c>
    </row>
    <row r="16" spans="2:16" ht="31.5" customHeight="1">
      <c r="B16" s="91" t="s">
        <v>167</v>
      </c>
      <c r="C16" s="109"/>
      <c r="D16" s="51" t="e">
        <f t="shared" si="0"/>
        <v>#DIV/0!</v>
      </c>
      <c r="E16" s="109"/>
      <c r="F16" s="51" t="e">
        <f t="shared" si="1"/>
        <v>#DIV/0!</v>
      </c>
      <c r="G16" s="109"/>
      <c r="H16" s="51" t="e">
        <f t="shared" si="2"/>
        <v>#DIV/0!</v>
      </c>
      <c r="I16" s="109"/>
      <c r="J16" s="51" t="e">
        <f t="shared" si="7"/>
        <v>#DIV/0!</v>
      </c>
      <c r="K16" s="109"/>
      <c r="L16" s="51" t="e">
        <f t="shared" si="4"/>
        <v>#DIV/0!</v>
      </c>
      <c r="M16" s="202"/>
      <c r="N16" s="104" t="e">
        <f t="shared" si="6"/>
        <v>#DIV/0!</v>
      </c>
      <c r="O16" s="109"/>
      <c r="P16" s="51" t="e">
        <f t="shared" si="5"/>
        <v>#DIV/0!</v>
      </c>
    </row>
    <row r="17" spans="2:16" ht="19.5" customHeight="1">
      <c r="B17" s="91" t="s">
        <v>244</v>
      </c>
      <c r="C17" s="109"/>
      <c r="D17" s="51" t="e">
        <f t="shared" si="0"/>
        <v>#DIV/0!</v>
      </c>
      <c r="E17" s="109"/>
      <c r="F17" s="51" t="e">
        <f t="shared" si="1"/>
        <v>#DIV/0!</v>
      </c>
      <c r="G17" s="109"/>
      <c r="H17" s="51" t="e">
        <f t="shared" si="2"/>
        <v>#DIV/0!</v>
      </c>
      <c r="I17" s="109"/>
      <c r="J17" s="51" t="e">
        <f t="shared" si="7"/>
        <v>#DIV/0!</v>
      </c>
      <c r="K17" s="109"/>
      <c r="L17" s="51" t="e">
        <f t="shared" si="4"/>
        <v>#DIV/0!</v>
      </c>
      <c r="M17" s="202"/>
      <c r="N17" s="104" t="e">
        <f t="shared" si="6"/>
        <v>#DIV/0!</v>
      </c>
      <c r="O17" s="109"/>
      <c r="P17" s="51" t="e">
        <f t="shared" si="5"/>
        <v>#DIV/0!</v>
      </c>
    </row>
    <row r="18" spans="2:16" ht="47.25" customHeight="1">
      <c r="B18" s="110" t="s">
        <v>196</v>
      </c>
      <c r="C18" s="109"/>
      <c r="D18" s="51" t="e">
        <f t="shared" si="0"/>
        <v>#DIV/0!</v>
      </c>
      <c r="E18" s="109"/>
      <c r="F18" s="51" t="e">
        <f t="shared" si="1"/>
        <v>#DIV/0!</v>
      </c>
      <c r="G18" s="109"/>
      <c r="H18" s="51" t="e">
        <f t="shared" si="2"/>
        <v>#DIV/0!</v>
      </c>
      <c r="I18" s="109"/>
      <c r="J18" s="51" t="e">
        <f t="shared" si="7"/>
        <v>#DIV/0!</v>
      </c>
      <c r="K18" s="109"/>
      <c r="L18" s="51" t="e">
        <f t="shared" si="4"/>
        <v>#DIV/0!</v>
      </c>
      <c r="M18" s="202"/>
      <c r="N18" s="104" t="e">
        <f t="shared" si="6"/>
        <v>#DIV/0!</v>
      </c>
      <c r="O18" s="109"/>
      <c r="P18" s="51" t="e">
        <f t="shared" si="5"/>
        <v>#DIV/0!</v>
      </c>
    </row>
    <row r="19" spans="2:16" ht="19.5" customHeight="1">
      <c r="B19" s="111" t="s">
        <v>213</v>
      </c>
      <c r="C19" s="109"/>
      <c r="D19" s="51" t="e">
        <f t="shared" si="0"/>
        <v>#DIV/0!</v>
      </c>
      <c r="E19" s="109"/>
      <c r="F19" s="51" t="e">
        <f t="shared" si="1"/>
        <v>#DIV/0!</v>
      </c>
      <c r="G19" s="109"/>
      <c r="H19" s="51" t="e">
        <f t="shared" si="2"/>
        <v>#DIV/0!</v>
      </c>
      <c r="I19" s="109"/>
      <c r="J19" s="51" t="e">
        <f t="shared" si="7"/>
        <v>#DIV/0!</v>
      </c>
      <c r="K19" s="109"/>
      <c r="L19" s="51" t="e">
        <f t="shared" si="4"/>
        <v>#DIV/0!</v>
      </c>
      <c r="M19" s="109"/>
      <c r="N19" s="51" t="e">
        <f>M19/M20*100</f>
        <v>#DIV/0!</v>
      </c>
      <c r="O19" s="109"/>
      <c r="P19" s="51" t="e">
        <f t="shared" si="5"/>
        <v>#DIV/0!</v>
      </c>
    </row>
    <row r="20" spans="2:16" ht="19.5" customHeight="1">
      <c r="B20" s="46" t="s">
        <v>155</v>
      </c>
      <c r="C20" s="112"/>
      <c r="D20" s="48" t="e">
        <f t="shared" si="0"/>
        <v>#DIV/0!</v>
      </c>
      <c r="E20" s="112"/>
      <c r="F20" s="48" t="e">
        <f t="shared" si="1"/>
        <v>#DIV/0!</v>
      </c>
      <c r="G20" s="112"/>
      <c r="H20" s="48" t="e">
        <f t="shared" si="2"/>
        <v>#DIV/0!</v>
      </c>
      <c r="I20" s="112"/>
      <c r="J20" s="48" t="e">
        <f t="shared" si="7"/>
        <v>#DIV/0!</v>
      </c>
      <c r="K20" s="112"/>
      <c r="L20" s="48" t="e">
        <f t="shared" si="4"/>
        <v>#DIV/0!</v>
      </c>
      <c r="M20" s="112"/>
      <c r="N20" s="48" t="e">
        <f>M20/M20*100</f>
        <v>#DIV/0!</v>
      </c>
      <c r="O20" s="112"/>
      <c r="P20" s="48" t="e">
        <f t="shared" si="5"/>
        <v>#DIV/0!</v>
      </c>
    </row>
    <row r="21" spans="2:16" ht="36" customHeight="1">
      <c r="B21" s="293" t="s">
        <v>215</v>
      </c>
      <c r="C21" s="293"/>
      <c r="D21" s="293"/>
      <c r="E21" s="293"/>
      <c r="F21" s="293"/>
      <c r="G21" s="293"/>
      <c r="H21" s="293"/>
      <c r="I21" s="293"/>
      <c r="J21" s="293"/>
      <c r="K21" s="293"/>
      <c r="L21" s="293"/>
      <c r="M21" s="293"/>
      <c r="N21" s="293"/>
      <c r="O21" s="293"/>
      <c r="P21" s="293"/>
    </row>
    <row r="22" spans="2:16" ht="21" customHeight="1">
      <c r="B22" s="295" t="s">
        <v>203</v>
      </c>
      <c r="C22" s="296"/>
      <c r="D22" s="296"/>
      <c r="E22" s="296"/>
      <c r="F22" s="296"/>
      <c r="G22" s="296"/>
      <c r="H22" s="296"/>
      <c r="I22" s="296"/>
      <c r="J22" s="296"/>
      <c r="K22" s="296"/>
      <c r="L22" s="296"/>
      <c r="M22" s="296"/>
      <c r="N22" s="296"/>
      <c r="O22" s="296"/>
      <c r="P22" s="296"/>
    </row>
    <row r="23" spans="2:16" s="33" customFormat="1" ht="19.5" customHeight="1">
      <c r="B23" s="353" t="s">
        <v>343</v>
      </c>
      <c r="C23" s="316"/>
      <c r="D23" s="316"/>
      <c r="E23" s="316"/>
      <c r="F23" s="316"/>
      <c r="G23" s="316"/>
      <c r="H23" s="316"/>
      <c r="I23" s="316"/>
      <c r="J23" s="316"/>
      <c r="K23" s="316"/>
      <c r="L23" s="316"/>
      <c r="M23" s="316"/>
      <c r="N23" s="316"/>
      <c r="O23" s="316"/>
      <c r="P23" s="316"/>
    </row>
    <row r="26" ht="12.75">
      <c r="B26" s="21" t="s">
        <v>151</v>
      </c>
    </row>
    <row r="27" ht="12.75">
      <c r="B27" s="1" t="s">
        <v>225</v>
      </c>
    </row>
    <row r="30" ht="12.75">
      <c r="B30"/>
    </row>
    <row r="31" ht="12.75">
      <c r="B31"/>
    </row>
    <row r="32" ht="12.75">
      <c r="B32"/>
    </row>
    <row r="33" ht="12.75">
      <c r="B33"/>
    </row>
  </sheetData>
  <sheetProtection/>
  <mergeCells count="5">
    <mergeCell ref="B21:P21"/>
    <mergeCell ref="B22:P22"/>
    <mergeCell ref="B5:B7"/>
    <mergeCell ref="B23:P23"/>
    <mergeCell ref="I6:J6"/>
  </mergeCells>
  <printOptions horizontalCentered="1"/>
  <pageMargins left="0" right="0" top="0.5" bottom="0.5" header="0.25" footer="0.25"/>
  <pageSetup fitToHeight="1" fitToWidth="1" horizontalDpi="600" verticalDpi="600" orientation="landscape" scale="92" r:id="rId1"/>
</worksheet>
</file>

<file path=xl/worksheets/sheet2.xml><?xml version="1.0" encoding="utf-8"?>
<worksheet xmlns="http://schemas.openxmlformats.org/spreadsheetml/2006/main" xmlns:r="http://schemas.openxmlformats.org/officeDocument/2006/relationships">
  <dimension ref="A1:G22"/>
  <sheetViews>
    <sheetView zoomScalePageLayoutView="0" workbookViewId="0" topLeftCell="A1">
      <selection activeCell="A1" sqref="A1"/>
    </sheetView>
  </sheetViews>
  <sheetFormatPr defaultColWidth="9.33203125" defaultRowHeight="12.75"/>
  <cols>
    <col min="1" max="1" width="5.66015625" style="1" customWidth="1"/>
    <col min="2" max="2" width="57.5" style="1" customWidth="1"/>
    <col min="3" max="3" width="12" style="1" bestFit="1" customWidth="1"/>
    <col min="4" max="4" width="16.83203125" style="1" customWidth="1"/>
    <col min="5" max="5" width="11.83203125" style="1" bestFit="1" customWidth="1"/>
    <col min="6" max="6" width="12.5" style="1" bestFit="1" customWidth="1"/>
    <col min="7" max="7" width="11.66015625" style="1" customWidth="1"/>
    <col min="8" max="16384" width="9.33203125" style="1" customWidth="1"/>
  </cols>
  <sheetData>
    <row r="1" ht="15.75">
      <c r="A1" s="36"/>
    </row>
    <row r="2" spans="2:3" ht="15.75">
      <c r="B2" s="81" t="s">
        <v>353</v>
      </c>
      <c r="C2" s="40"/>
    </row>
    <row r="3" spans="2:3" ht="19.5" customHeight="1">
      <c r="B3" s="161" t="s">
        <v>8</v>
      </c>
      <c r="C3" s="162">
        <v>117309</v>
      </c>
    </row>
    <row r="4" spans="2:7" ht="19.5" customHeight="1">
      <c r="B4" s="161" t="s">
        <v>9</v>
      </c>
      <c r="C4" s="163">
        <v>321.4</v>
      </c>
      <c r="F4" s="207"/>
      <c r="G4" s="207"/>
    </row>
    <row r="5" spans="2:3" ht="19.5" customHeight="1">
      <c r="B5" s="161" t="s">
        <v>235</v>
      </c>
      <c r="C5" s="163">
        <v>11.8</v>
      </c>
    </row>
    <row r="6" spans="2:3" ht="19.5" customHeight="1">
      <c r="B6" s="161" t="s">
        <v>236</v>
      </c>
      <c r="C6" s="163">
        <v>59.8</v>
      </c>
    </row>
    <row r="7" spans="2:5" ht="19.5" customHeight="1">
      <c r="B7" s="161" t="s">
        <v>237</v>
      </c>
      <c r="C7" s="163">
        <v>39.1</v>
      </c>
      <c r="E7" s="20"/>
    </row>
    <row r="8" spans="2:7" ht="19.5" customHeight="1">
      <c r="B8" s="161" t="s">
        <v>238</v>
      </c>
      <c r="C8" s="164">
        <v>3329.631</v>
      </c>
      <c r="E8" s="20"/>
      <c r="F8" s="20"/>
      <c r="G8" s="20"/>
    </row>
    <row r="9" spans="2:3" ht="19.5" customHeight="1">
      <c r="B9" s="161" t="s">
        <v>10</v>
      </c>
      <c r="C9" s="162">
        <v>9846</v>
      </c>
    </row>
    <row r="10" spans="2:3" ht="19.5" customHeight="1">
      <c r="B10" s="161" t="s">
        <v>239</v>
      </c>
      <c r="C10" s="163">
        <v>83.9</v>
      </c>
    </row>
    <row r="11" spans="2:3" ht="19.5" customHeight="1">
      <c r="B11" s="161" t="s">
        <v>240</v>
      </c>
      <c r="C11" s="164">
        <v>27.259</v>
      </c>
    </row>
    <row r="12" spans="2:3" ht="19.5" customHeight="1">
      <c r="B12" s="161" t="s">
        <v>11</v>
      </c>
      <c r="C12" s="162">
        <v>1510</v>
      </c>
    </row>
    <row r="13" spans="2:3" ht="19.5" customHeight="1">
      <c r="B13" s="161" t="s">
        <v>241</v>
      </c>
      <c r="C13" s="163">
        <v>12.9</v>
      </c>
    </row>
    <row r="14" spans="2:3" ht="19.5" customHeight="1">
      <c r="B14" s="161" t="s">
        <v>12</v>
      </c>
      <c r="C14" s="162">
        <v>929</v>
      </c>
    </row>
    <row r="15" spans="2:3" ht="19.5" customHeight="1">
      <c r="B15" s="161" t="s">
        <v>13</v>
      </c>
      <c r="C15" s="184">
        <v>2045</v>
      </c>
    </row>
    <row r="16" spans="2:3" ht="19.5" customHeight="1">
      <c r="B16" s="161" t="s">
        <v>14</v>
      </c>
      <c r="C16" s="184">
        <v>70</v>
      </c>
    </row>
    <row r="17" spans="2:6" ht="19.5" customHeight="1">
      <c r="B17" s="161" t="s">
        <v>15</v>
      </c>
      <c r="C17" s="184">
        <v>5</v>
      </c>
      <c r="E17" s="27"/>
      <c r="F17" s="27"/>
    </row>
    <row r="18" spans="2:6" ht="19.5" customHeight="1">
      <c r="B18" s="161" t="s">
        <v>16</v>
      </c>
      <c r="C18" s="203">
        <v>105.3</v>
      </c>
      <c r="E18" s="20"/>
      <c r="F18" s="22"/>
    </row>
    <row r="19" spans="2:3" ht="19.5" customHeight="1">
      <c r="B19" s="161" t="s">
        <v>17</v>
      </c>
      <c r="C19" s="164">
        <v>803</v>
      </c>
    </row>
    <row r="20" spans="2:3" ht="27.75" customHeight="1">
      <c r="B20" s="293" t="s">
        <v>381</v>
      </c>
      <c r="C20" s="294"/>
    </row>
    <row r="21" spans="2:3" ht="12.75">
      <c r="B21" s="31"/>
      <c r="C21"/>
    </row>
    <row r="22" ht="12.75">
      <c r="B22" s="31"/>
    </row>
  </sheetData>
  <sheetProtection/>
  <mergeCells count="1">
    <mergeCell ref="B20:C20"/>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P29"/>
  <sheetViews>
    <sheetView zoomScalePageLayoutView="0" workbookViewId="0" topLeftCell="A1">
      <selection activeCell="A1" sqref="A1"/>
    </sheetView>
  </sheetViews>
  <sheetFormatPr defaultColWidth="9.33203125" defaultRowHeight="12.75"/>
  <cols>
    <col min="1" max="1" width="5" style="37" customWidth="1"/>
    <col min="2" max="2" width="40.33203125" style="37" customWidth="1"/>
    <col min="3" max="3" width="11.16015625" style="37" bestFit="1" customWidth="1"/>
    <col min="4" max="4" width="8.33203125" style="37" customWidth="1"/>
    <col min="5" max="5" width="11.16015625" style="37" bestFit="1" customWidth="1"/>
    <col min="6" max="6" width="8.83203125" style="37" customWidth="1"/>
    <col min="7" max="7" width="10.66015625" style="37" bestFit="1" customWidth="1"/>
    <col min="8" max="8" width="8.16015625" style="37" customWidth="1"/>
    <col min="9" max="9" width="10.66015625" style="37" bestFit="1" customWidth="1"/>
    <col min="10" max="10" width="7.83203125" style="37" customWidth="1"/>
    <col min="11" max="11" width="10.66015625" style="37" bestFit="1" customWidth="1"/>
    <col min="12" max="12" width="8.16015625" style="37" customWidth="1"/>
    <col min="13" max="13" width="10.66015625" style="37" bestFit="1" customWidth="1"/>
    <col min="14" max="14" width="8.16015625" style="37" customWidth="1"/>
    <col min="15" max="15" width="10.66015625" style="37" bestFit="1" customWidth="1"/>
    <col min="16" max="16" width="9.5" style="37" customWidth="1"/>
    <col min="17" max="16384" width="9.33203125" style="37" customWidth="1"/>
  </cols>
  <sheetData>
    <row r="1" ht="15.75">
      <c r="A1" s="36"/>
    </row>
    <row r="2" spans="2:16" ht="15">
      <c r="B2" s="39" t="s">
        <v>171</v>
      </c>
      <c r="C2" s="40"/>
      <c r="D2" s="40"/>
      <c r="E2" s="40"/>
      <c r="F2" s="40"/>
      <c r="G2" s="40"/>
      <c r="H2" s="40"/>
      <c r="I2" s="40"/>
      <c r="J2" s="40"/>
      <c r="K2" s="40"/>
      <c r="L2" s="40"/>
      <c r="M2" s="40"/>
      <c r="N2" s="40"/>
      <c r="O2" s="40"/>
      <c r="P2" s="40"/>
    </row>
    <row r="3" spans="2:16" ht="15.75">
      <c r="B3" s="41" t="s">
        <v>260</v>
      </c>
      <c r="C3" s="40"/>
      <c r="D3" s="40"/>
      <c r="E3" s="40"/>
      <c r="F3" s="40"/>
      <c r="G3" s="40"/>
      <c r="H3" s="40"/>
      <c r="I3" s="40"/>
      <c r="J3" s="40"/>
      <c r="K3" s="40"/>
      <c r="L3" s="40"/>
      <c r="M3" s="40"/>
      <c r="N3" s="40"/>
      <c r="O3" s="40"/>
      <c r="P3" s="40"/>
    </row>
    <row r="4" spans="2:16" ht="15">
      <c r="B4" s="39" t="s">
        <v>349</v>
      </c>
      <c r="C4" s="40"/>
      <c r="D4" s="40"/>
      <c r="E4" s="40"/>
      <c r="F4" s="40"/>
      <c r="G4" s="40"/>
      <c r="H4" s="40"/>
      <c r="I4" s="40"/>
      <c r="J4" s="40"/>
      <c r="K4" s="40"/>
      <c r="L4" s="40"/>
      <c r="M4" s="40"/>
      <c r="N4" s="40"/>
      <c r="O4" s="40"/>
      <c r="P4" s="40"/>
    </row>
    <row r="5" spans="2:16" ht="15">
      <c r="B5" s="302" t="s">
        <v>224</v>
      </c>
      <c r="C5" s="63" t="s">
        <v>45</v>
      </c>
      <c r="D5" s="64"/>
      <c r="E5" s="64"/>
      <c r="F5" s="64"/>
      <c r="G5" s="64"/>
      <c r="H5" s="64"/>
      <c r="I5" s="64"/>
      <c r="J5" s="64"/>
      <c r="K5" s="64"/>
      <c r="L5" s="65"/>
      <c r="M5" s="64"/>
      <c r="N5" s="66"/>
      <c r="O5" s="63" t="s">
        <v>46</v>
      </c>
      <c r="P5" s="66"/>
    </row>
    <row r="6" spans="2:16" ht="15">
      <c r="B6" s="356"/>
      <c r="C6" s="67" t="s">
        <v>48</v>
      </c>
      <c r="D6" s="94"/>
      <c r="E6" s="69" t="s">
        <v>49</v>
      </c>
      <c r="F6" s="94"/>
      <c r="G6" s="69" t="s">
        <v>50</v>
      </c>
      <c r="H6" s="94"/>
      <c r="I6" s="69" t="s">
        <v>51</v>
      </c>
      <c r="J6" s="94"/>
      <c r="K6" s="69" t="s">
        <v>130</v>
      </c>
      <c r="L6" s="94"/>
      <c r="M6" s="95" t="s">
        <v>56</v>
      </c>
      <c r="N6" s="94"/>
      <c r="O6" s="69" t="s">
        <v>54</v>
      </c>
      <c r="P6" s="68"/>
    </row>
    <row r="7" spans="2:16" ht="15">
      <c r="B7" s="357"/>
      <c r="C7" s="96" t="s">
        <v>23</v>
      </c>
      <c r="D7" s="97" t="s">
        <v>55</v>
      </c>
      <c r="E7" s="96" t="s">
        <v>23</v>
      </c>
      <c r="F7" s="97" t="s">
        <v>55</v>
      </c>
      <c r="G7" s="96" t="s">
        <v>23</v>
      </c>
      <c r="H7" s="97" t="s">
        <v>55</v>
      </c>
      <c r="I7" s="96" t="s">
        <v>23</v>
      </c>
      <c r="J7" s="97" t="s">
        <v>55</v>
      </c>
      <c r="K7" s="96" t="s">
        <v>23</v>
      </c>
      <c r="L7" s="98" t="s">
        <v>55</v>
      </c>
      <c r="M7" s="99" t="s">
        <v>23</v>
      </c>
      <c r="N7" s="97" t="s">
        <v>55</v>
      </c>
      <c r="O7" s="96" t="s">
        <v>23</v>
      </c>
      <c r="P7" s="72" t="s">
        <v>55</v>
      </c>
    </row>
    <row r="8" spans="2:16" ht="15">
      <c r="B8" s="214" t="s">
        <v>246</v>
      </c>
      <c r="C8" s="208"/>
      <c r="D8" s="209"/>
      <c r="E8" s="208"/>
      <c r="F8" s="209"/>
      <c r="G8" s="208"/>
      <c r="H8" s="209"/>
      <c r="I8" s="208"/>
      <c r="J8" s="209"/>
      <c r="K8" s="208"/>
      <c r="L8" s="210"/>
      <c r="M8" s="211"/>
      <c r="N8" s="209"/>
      <c r="O8" s="208"/>
      <c r="P8" s="212"/>
    </row>
    <row r="9" spans="2:16" ht="15">
      <c r="B9" s="215" t="s">
        <v>249</v>
      </c>
      <c r="C9" s="115">
        <v>105298</v>
      </c>
      <c r="D9" s="51">
        <v>89.76122889121892</v>
      </c>
      <c r="E9" s="115">
        <v>78719</v>
      </c>
      <c r="F9" s="51">
        <v>89.99439814338467</v>
      </c>
      <c r="G9" s="115">
        <v>20036</v>
      </c>
      <c r="H9" s="51">
        <v>89.87977749865422</v>
      </c>
      <c r="I9" s="115">
        <v>718</v>
      </c>
      <c r="J9" s="51">
        <v>92.5257731958763</v>
      </c>
      <c r="K9" s="50">
        <v>3714</v>
      </c>
      <c r="L9" s="74">
        <v>91.2082514734774</v>
      </c>
      <c r="M9" s="92">
        <v>1792</v>
      </c>
      <c r="N9" s="104">
        <v>84.05253283302065</v>
      </c>
      <c r="O9" s="50">
        <v>7173</v>
      </c>
      <c r="P9" s="51">
        <v>86.91384950926935</v>
      </c>
    </row>
    <row r="10" spans="2:16" ht="15">
      <c r="B10" s="215" t="s">
        <v>247</v>
      </c>
      <c r="C10" s="115">
        <v>4395</v>
      </c>
      <c r="D10" s="51">
        <v>3.7465156126128427</v>
      </c>
      <c r="E10" s="115">
        <v>3433</v>
      </c>
      <c r="F10" s="51">
        <v>3.924729338866596</v>
      </c>
      <c r="G10" s="115">
        <v>672</v>
      </c>
      <c r="H10" s="51">
        <v>3.0145343621029963</v>
      </c>
      <c r="I10" s="115">
        <v>28</v>
      </c>
      <c r="J10" s="51">
        <v>3.608247422680412</v>
      </c>
      <c r="K10" s="50">
        <v>180</v>
      </c>
      <c r="L10" s="74">
        <v>4.4204322200392925</v>
      </c>
      <c r="M10" s="92">
        <v>64</v>
      </c>
      <c r="N10" s="104">
        <v>3.0018761726078798</v>
      </c>
      <c r="O10" s="50">
        <v>253</v>
      </c>
      <c r="P10" s="51">
        <v>3.0655519205137525</v>
      </c>
    </row>
    <row r="11" spans="2:16" ht="15">
      <c r="B11" s="215" t="s">
        <v>248</v>
      </c>
      <c r="C11" s="115">
        <v>6289</v>
      </c>
      <c r="D11" s="51">
        <v>5.361054991518127</v>
      </c>
      <c r="E11" s="115">
        <v>4453</v>
      </c>
      <c r="F11" s="51">
        <v>5.090830103691509</v>
      </c>
      <c r="G11" s="115">
        <v>1413</v>
      </c>
      <c r="H11" s="51">
        <v>6.338596806029069</v>
      </c>
      <c r="I11" s="115">
        <v>22</v>
      </c>
      <c r="J11" s="51">
        <v>2.8350515463917527</v>
      </c>
      <c r="K11" s="50">
        <v>142</v>
      </c>
      <c r="L11" s="74">
        <v>3.487229862475442</v>
      </c>
      <c r="M11" s="92">
        <v>250</v>
      </c>
      <c r="N11" s="104">
        <v>11.726078799249532</v>
      </c>
      <c r="O11" s="50">
        <v>765</v>
      </c>
      <c r="P11" s="51">
        <v>9.269356597600872</v>
      </c>
    </row>
    <row r="12" spans="2:16" ht="15">
      <c r="B12" s="213"/>
      <c r="C12" s="208"/>
      <c r="D12" s="209"/>
      <c r="E12" s="208"/>
      <c r="F12" s="209"/>
      <c r="G12" s="208"/>
      <c r="H12" s="209"/>
      <c r="I12" s="208"/>
      <c r="J12" s="209"/>
      <c r="K12" s="208"/>
      <c r="L12" s="210"/>
      <c r="M12" s="211"/>
      <c r="N12" s="209"/>
      <c r="O12" s="208"/>
      <c r="P12" s="212"/>
    </row>
    <row r="13" spans="2:16" s="57" customFormat="1" ht="19.5" customHeight="1">
      <c r="B13" s="100" t="s">
        <v>173</v>
      </c>
      <c r="C13" s="50"/>
      <c r="D13" s="51"/>
      <c r="E13" s="50"/>
      <c r="F13" s="101"/>
      <c r="G13" s="50"/>
      <c r="H13" s="51"/>
      <c r="I13" s="55"/>
      <c r="J13" s="101"/>
      <c r="K13" s="55"/>
      <c r="L13" s="102"/>
      <c r="M13" s="54"/>
      <c r="N13" s="105"/>
      <c r="O13" s="50"/>
      <c r="P13" s="101"/>
    </row>
    <row r="14" spans="2:16" s="57" customFormat="1" ht="19.5" customHeight="1">
      <c r="B14" s="103" t="s">
        <v>250</v>
      </c>
      <c r="C14" s="50">
        <v>75823</v>
      </c>
      <c r="D14" s="51">
        <v>64.63527947557306</v>
      </c>
      <c r="E14" s="50">
        <v>56758</v>
      </c>
      <c r="F14" s="51">
        <v>64.8877913822867</v>
      </c>
      <c r="G14" s="50">
        <v>14493</v>
      </c>
      <c r="H14" s="51">
        <v>65.01435492553382</v>
      </c>
      <c r="I14" s="50">
        <v>485</v>
      </c>
      <c r="J14" s="51">
        <v>62.5</v>
      </c>
      <c r="K14" s="50">
        <v>2449</v>
      </c>
      <c r="L14" s="74">
        <v>60.142436149312374</v>
      </c>
      <c r="M14" s="92">
        <v>1432</v>
      </c>
      <c r="N14" s="104">
        <v>67.16697936210132</v>
      </c>
      <c r="O14" s="50">
        <v>5589</v>
      </c>
      <c r="P14" s="51">
        <v>67.72082878953108</v>
      </c>
    </row>
    <row r="15" spans="2:16" s="57" customFormat="1" ht="19.5" customHeight="1">
      <c r="B15" s="91" t="s">
        <v>251</v>
      </c>
      <c r="C15" s="50">
        <v>891</v>
      </c>
      <c r="D15" s="51">
        <v>0.7595325166866993</v>
      </c>
      <c r="E15" s="50">
        <v>606</v>
      </c>
      <c r="F15" s="51">
        <v>0.6928010426312721</v>
      </c>
      <c r="G15" s="50">
        <v>191</v>
      </c>
      <c r="H15" s="51">
        <v>0.8568096178001077</v>
      </c>
      <c r="I15" s="50">
        <v>2</v>
      </c>
      <c r="J15" s="51">
        <v>0.25773195876288657</v>
      </c>
      <c r="K15" s="50">
        <v>60</v>
      </c>
      <c r="L15" s="74">
        <v>1.4734774066797642</v>
      </c>
      <c r="M15" s="106">
        <v>17</v>
      </c>
      <c r="N15" s="104">
        <v>0.797373358348968</v>
      </c>
      <c r="O15" s="50">
        <v>54</v>
      </c>
      <c r="P15" s="51">
        <v>0.6543075245365322</v>
      </c>
    </row>
    <row r="16" spans="2:16" s="57" customFormat="1" ht="19.5" customHeight="1">
      <c r="B16" s="91" t="s">
        <v>252</v>
      </c>
      <c r="C16" s="50">
        <v>2807</v>
      </c>
      <c r="D16" s="51">
        <v>2.3928257848928896</v>
      </c>
      <c r="E16" s="50">
        <v>2178</v>
      </c>
      <c r="F16" s="51">
        <v>2.489968103714374</v>
      </c>
      <c r="G16" s="50">
        <v>395</v>
      </c>
      <c r="H16" s="51">
        <v>1.7719361205813744</v>
      </c>
      <c r="I16" s="50">
        <v>25</v>
      </c>
      <c r="J16" s="51">
        <v>3.221649484536082</v>
      </c>
      <c r="K16" s="50">
        <v>162</v>
      </c>
      <c r="L16" s="74">
        <v>3.9783889980353635</v>
      </c>
      <c r="M16" s="92">
        <v>41</v>
      </c>
      <c r="N16" s="104">
        <v>1.9230769230769231</v>
      </c>
      <c r="O16" s="50">
        <v>174</v>
      </c>
      <c r="P16" s="51">
        <v>2.108324245728826</v>
      </c>
    </row>
    <row r="17" spans="2:16" s="57" customFormat="1" ht="19.5" customHeight="1">
      <c r="B17" s="103" t="s">
        <v>253</v>
      </c>
      <c r="C17" s="50">
        <v>37534</v>
      </c>
      <c r="D17" s="51">
        <v>31.995840046373253</v>
      </c>
      <c r="E17" s="50">
        <v>27898</v>
      </c>
      <c r="F17" s="51">
        <v>31.893999154005325</v>
      </c>
      <c r="G17" s="50">
        <v>7203</v>
      </c>
      <c r="H17" s="51">
        <v>32.312040193791496</v>
      </c>
      <c r="I17" s="50">
        <v>264</v>
      </c>
      <c r="J17" s="51">
        <v>34.02061855670103</v>
      </c>
      <c r="K17" s="50">
        <v>1398</v>
      </c>
      <c r="L17" s="74">
        <v>34.33202357563851</v>
      </c>
      <c r="M17" s="92">
        <v>641</v>
      </c>
      <c r="N17" s="104">
        <v>30.065666041275797</v>
      </c>
      <c r="O17" s="50">
        <v>2430</v>
      </c>
      <c r="P17" s="51">
        <v>29.443838604143945</v>
      </c>
    </row>
    <row r="18" spans="2:16" ht="15">
      <c r="B18" s="213"/>
      <c r="C18" s="208"/>
      <c r="D18" s="209"/>
      <c r="E18" s="208"/>
      <c r="F18" s="209"/>
      <c r="G18" s="208"/>
      <c r="H18" s="209"/>
      <c r="I18" s="208"/>
      <c r="J18" s="209"/>
      <c r="K18" s="208"/>
      <c r="L18" s="210"/>
      <c r="M18" s="211"/>
      <c r="N18" s="209"/>
      <c r="O18" s="208"/>
      <c r="P18" s="212"/>
    </row>
    <row r="19" spans="2:16" ht="19.5" customHeight="1">
      <c r="B19" s="100" t="s">
        <v>254</v>
      </c>
      <c r="C19" s="50"/>
      <c r="D19" s="51"/>
      <c r="E19" s="50"/>
      <c r="F19" s="101"/>
      <c r="G19" s="50"/>
      <c r="H19" s="51"/>
      <c r="I19" s="55"/>
      <c r="J19" s="101"/>
      <c r="K19" s="55"/>
      <c r="L19" s="102"/>
      <c r="M19" s="102"/>
      <c r="N19" s="101"/>
      <c r="O19" s="50"/>
      <c r="P19" s="101"/>
    </row>
    <row r="20" spans="2:16" ht="19.5" customHeight="1">
      <c r="B20" s="103" t="s">
        <v>255</v>
      </c>
      <c r="C20" s="50">
        <v>408</v>
      </c>
      <c r="D20" s="51">
        <v>0.3477994015804414</v>
      </c>
      <c r="E20" s="50">
        <v>224</v>
      </c>
      <c r="F20" s="51">
        <v>0.25608487384390255</v>
      </c>
      <c r="G20" s="50">
        <v>161</v>
      </c>
      <c r="H20" s="51">
        <v>0.7222321909205096</v>
      </c>
      <c r="I20" s="53">
        <v>4</v>
      </c>
      <c r="J20" s="51">
        <v>0.5154639175257731</v>
      </c>
      <c r="K20" s="50">
        <v>14</v>
      </c>
      <c r="L20" s="74">
        <v>0.343811394891945</v>
      </c>
      <c r="M20" s="92">
        <v>3</v>
      </c>
      <c r="N20" s="104">
        <v>0.14071294559099437</v>
      </c>
      <c r="O20" s="50">
        <v>10</v>
      </c>
      <c r="P20" s="51">
        <v>0.12116806009935782</v>
      </c>
    </row>
    <row r="21" spans="2:16" ht="19.5" customHeight="1">
      <c r="B21" s="103" t="s">
        <v>256</v>
      </c>
      <c r="C21" s="50">
        <v>1353</v>
      </c>
      <c r="D21" s="51">
        <v>1.1533641920057285</v>
      </c>
      <c r="E21" s="50">
        <v>835</v>
      </c>
      <c r="F21" s="51">
        <v>0.9546020966949046</v>
      </c>
      <c r="G21" s="50">
        <v>479</v>
      </c>
      <c r="H21" s="51">
        <v>2.148752915844249</v>
      </c>
      <c r="I21" s="50">
        <v>8</v>
      </c>
      <c r="J21" s="51">
        <v>1.0309278350515463</v>
      </c>
      <c r="K21" s="50">
        <v>28</v>
      </c>
      <c r="L21" s="74">
        <v>0.68762278978389</v>
      </c>
      <c r="M21" s="92">
        <v>20</v>
      </c>
      <c r="N21" s="104">
        <v>0.9380863039399625</v>
      </c>
      <c r="O21" s="50">
        <v>46</v>
      </c>
      <c r="P21" s="51">
        <v>0.5573730764570459</v>
      </c>
    </row>
    <row r="22" spans="2:16" ht="19.5" customHeight="1">
      <c r="B22" s="103"/>
      <c r="C22" s="50"/>
      <c r="D22" s="51"/>
      <c r="E22" s="50"/>
      <c r="F22" s="51"/>
      <c r="G22" s="50"/>
      <c r="H22" s="51"/>
      <c r="I22" s="50"/>
      <c r="J22" s="51"/>
      <c r="K22" s="50"/>
      <c r="L22" s="74"/>
      <c r="M22" s="92"/>
      <c r="N22" s="104"/>
      <c r="O22" s="50"/>
      <c r="P22" s="51"/>
    </row>
    <row r="23" spans="2:16" ht="19.5" customHeight="1">
      <c r="B23" s="100" t="s">
        <v>257</v>
      </c>
      <c r="C23" s="50"/>
      <c r="D23" s="51"/>
      <c r="E23" s="50"/>
      <c r="F23" s="51"/>
      <c r="G23" s="50"/>
      <c r="H23" s="51"/>
      <c r="I23" s="50"/>
      <c r="J23" s="51"/>
      <c r="K23" s="50"/>
      <c r="L23" s="74"/>
      <c r="M23" s="92"/>
      <c r="N23" s="104"/>
      <c r="O23" s="50"/>
      <c r="P23" s="51"/>
    </row>
    <row r="24" spans="2:16" ht="19.5" customHeight="1">
      <c r="B24" s="103" t="s">
        <v>258</v>
      </c>
      <c r="C24" s="50">
        <v>1627</v>
      </c>
      <c r="D24" s="51">
        <v>1.3869353587533777</v>
      </c>
      <c r="E24" s="50">
        <v>833</v>
      </c>
      <c r="F24" s="51">
        <v>0.9523156246070126</v>
      </c>
      <c r="G24" s="50">
        <v>467</v>
      </c>
      <c r="H24" s="51">
        <v>2.09492194509241</v>
      </c>
      <c r="I24" s="50">
        <v>8</v>
      </c>
      <c r="J24" s="51">
        <v>1.0309278350515463</v>
      </c>
      <c r="K24" s="50">
        <v>24</v>
      </c>
      <c r="L24" s="74">
        <v>0.5893909626719057</v>
      </c>
      <c r="M24" s="92">
        <v>19</v>
      </c>
      <c r="N24" s="104">
        <v>0.8911819887429643</v>
      </c>
      <c r="O24" s="50">
        <v>24</v>
      </c>
      <c r="P24" s="51">
        <v>0.2908033442384587</v>
      </c>
    </row>
    <row r="25" spans="2:16" ht="19.5" customHeight="1">
      <c r="B25" s="103" t="s">
        <v>259</v>
      </c>
      <c r="C25" s="50">
        <v>85</v>
      </c>
      <c r="D25" s="51">
        <v>0.07245820866259195</v>
      </c>
      <c r="E25" s="50">
        <v>68</v>
      </c>
      <c r="F25" s="51">
        <v>0.07774005098832756</v>
      </c>
      <c r="G25" s="50">
        <v>12</v>
      </c>
      <c r="H25" s="51">
        <v>0.05383097075183922</v>
      </c>
      <c r="I25" s="50">
        <v>0</v>
      </c>
      <c r="J25" s="51">
        <v>0</v>
      </c>
      <c r="K25" s="50">
        <v>4</v>
      </c>
      <c r="L25" s="74">
        <v>0.09823182711198428</v>
      </c>
      <c r="M25" s="92">
        <v>1</v>
      </c>
      <c r="N25" s="104">
        <v>0.04690431519699812</v>
      </c>
      <c r="O25" s="50">
        <v>3</v>
      </c>
      <c r="P25" s="51">
        <v>0.03635041802980734</v>
      </c>
    </row>
    <row r="26" spans="2:16" s="57" customFormat="1" ht="19.5" customHeight="1">
      <c r="B26" s="46" t="s">
        <v>155</v>
      </c>
      <c r="C26" s="47">
        <v>117309</v>
      </c>
      <c r="D26" s="48">
        <v>100</v>
      </c>
      <c r="E26" s="47">
        <v>87471</v>
      </c>
      <c r="F26" s="48">
        <v>100</v>
      </c>
      <c r="G26" s="47">
        <v>22292</v>
      </c>
      <c r="H26" s="48">
        <v>100</v>
      </c>
      <c r="I26" s="47">
        <v>776</v>
      </c>
      <c r="J26" s="48">
        <v>100</v>
      </c>
      <c r="K26" s="47">
        <v>4072</v>
      </c>
      <c r="L26" s="78">
        <v>100</v>
      </c>
      <c r="M26" s="107">
        <v>2132</v>
      </c>
      <c r="N26" s="48">
        <v>100</v>
      </c>
      <c r="O26" s="47">
        <v>8253</v>
      </c>
      <c r="P26" s="48">
        <v>100</v>
      </c>
    </row>
    <row r="27" spans="2:16" ht="39" customHeight="1">
      <c r="B27" s="350" t="s">
        <v>211</v>
      </c>
      <c r="C27" s="350"/>
      <c r="D27" s="350"/>
      <c r="E27" s="350"/>
      <c r="F27" s="350"/>
      <c r="G27" s="350"/>
      <c r="H27" s="350"/>
      <c r="I27" s="350"/>
      <c r="J27" s="350"/>
      <c r="K27" s="350"/>
      <c r="L27" s="350"/>
      <c r="M27" s="350"/>
      <c r="N27" s="350"/>
      <c r="O27" s="350"/>
      <c r="P27" s="350"/>
    </row>
    <row r="28" spans="2:16" ht="33.75" customHeight="1">
      <c r="B28" s="350" t="s">
        <v>212</v>
      </c>
      <c r="C28" s="350"/>
      <c r="D28" s="350"/>
      <c r="E28" s="350"/>
      <c r="F28" s="350"/>
      <c r="G28" s="350"/>
      <c r="H28" s="350"/>
      <c r="I28" s="350"/>
      <c r="J28" s="350"/>
      <c r="K28" s="350"/>
      <c r="L28" s="350"/>
      <c r="M28" s="350"/>
      <c r="N28" s="350"/>
      <c r="O28" s="350"/>
      <c r="P28" s="350"/>
    </row>
    <row r="29" spans="2:16" ht="19.5" customHeight="1">
      <c r="B29" s="358" t="s">
        <v>391</v>
      </c>
      <c r="C29" s="349"/>
      <c r="D29" s="349"/>
      <c r="E29" s="349"/>
      <c r="F29" s="349"/>
      <c r="G29" s="349"/>
      <c r="H29" s="349"/>
      <c r="I29" s="349"/>
      <c r="J29" s="349"/>
      <c r="K29" s="349"/>
      <c r="L29" s="349"/>
      <c r="M29" s="349"/>
      <c r="N29" s="349"/>
      <c r="O29" s="349"/>
      <c r="P29" s="349"/>
    </row>
  </sheetData>
  <sheetProtection/>
  <mergeCells count="4">
    <mergeCell ref="B27:P27"/>
    <mergeCell ref="B28:P28"/>
    <mergeCell ref="B5:B7"/>
    <mergeCell ref="B29:P29"/>
  </mergeCells>
  <printOptions horizontalCentered="1"/>
  <pageMargins left="0" right="0" top="0.5" bottom="0.5" header="0.75" footer="0.25"/>
  <pageSetup fitToHeight="1" fitToWidth="1" horizontalDpi="600" verticalDpi="600" orientation="landscape" scale="86" r:id="rId1"/>
</worksheet>
</file>

<file path=xl/worksheets/sheet21.xml><?xml version="1.0" encoding="utf-8"?>
<worksheet xmlns="http://schemas.openxmlformats.org/spreadsheetml/2006/main" xmlns:r="http://schemas.openxmlformats.org/officeDocument/2006/relationships">
  <sheetPr>
    <pageSetUpPr fitToPage="1"/>
  </sheetPr>
  <dimension ref="A1:P30"/>
  <sheetViews>
    <sheetView zoomScalePageLayoutView="0" workbookViewId="0" topLeftCell="A1">
      <selection activeCell="A1" sqref="A1"/>
    </sheetView>
  </sheetViews>
  <sheetFormatPr defaultColWidth="9.33203125" defaultRowHeight="12.75"/>
  <cols>
    <col min="1" max="1" width="5" style="37" customWidth="1"/>
    <col min="2" max="2" width="40.33203125" style="37" customWidth="1"/>
    <col min="3" max="3" width="11.16015625" style="37" bestFit="1" customWidth="1"/>
    <col min="4" max="4" width="8.33203125" style="37" customWidth="1"/>
    <col min="5" max="5" width="11.16015625" style="37" bestFit="1" customWidth="1"/>
    <col min="6" max="6" width="8.83203125" style="37" customWidth="1"/>
    <col min="7" max="7" width="10.66015625" style="37" bestFit="1" customWidth="1"/>
    <col min="8" max="8" width="8.16015625" style="37" customWidth="1"/>
    <col min="9" max="9" width="10.66015625" style="37" bestFit="1" customWidth="1"/>
    <col min="10" max="10" width="7.83203125" style="37" customWidth="1"/>
    <col min="11" max="11" width="10.66015625" style="37" bestFit="1" customWidth="1"/>
    <col min="12" max="12" width="8.16015625" style="37" customWidth="1"/>
    <col min="13" max="13" width="10.66015625" style="37" bestFit="1" customWidth="1"/>
    <col min="14" max="14" width="8.16015625" style="37" customWidth="1"/>
    <col min="15" max="15" width="10.66015625" style="37" bestFit="1" customWidth="1"/>
    <col min="16" max="16" width="9.5" style="37" customWidth="1"/>
    <col min="17" max="16384" width="9.33203125" style="37" customWidth="1"/>
  </cols>
  <sheetData>
    <row r="1" ht="15.75">
      <c r="A1" s="36"/>
    </row>
    <row r="2" spans="2:16" ht="15">
      <c r="B2" s="39" t="s">
        <v>299</v>
      </c>
      <c r="C2" s="40"/>
      <c r="D2" s="40"/>
      <c r="E2" s="40"/>
      <c r="F2" s="40"/>
      <c r="G2" s="40"/>
      <c r="H2" s="40"/>
      <c r="I2" s="40"/>
      <c r="J2" s="40"/>
      <c r="K2" s="40"/>
      <c r="L2" s="40"/>
      <c r="M2" s="40"/>
      <c r="N2" s="40"/>
      <c r="O2" s="40"/>
      <c r="P2" s="40"/>
    </row>
    <row r="3" spans="2:16" ht="15.75">
      <c r="B3" s="41" t="s">
        <v>300</v>
      </c>
      <c r="C3" s="40"/>
      <c r="D3" s="40"/>
      <c r="E3" s="40"/>
      <c r="F3" s="40"/>
      <c r="G3" s="40"/>
      <c r="H3" s="40"/>
      <c r="I3" s="40"/>
      <c r="J3" s="40"/>
      <c r="K3" s="40"/>
      <c r="L3" s="40"/>
      <c r="M3" s="40"/>
      <c r="N3" s="40"/>
      <c r="O3" s="40"/>
      <c r="P3" s="40"/>
    </row>
    <row r="4" spans="2:16" ht="15">
      <c r="B4" s="39" t="s">
        <v>349</v>
      </c>
      <c r="C4" s="40"/>
      <c r="D4" s="40"/>
      <c r="E4" s="40"/>
      <c r="F4" s="40"/>
      <c r="G4" s="40"/>
      <c r="H4" s="40"/>
      <c r="I4" s="40"/>
      <c r="J4" s="40"/>
      <c r="K4" s="40"/>
      <c r="L4" s="40"/>
      <c r="M4" s="40"/>
      <c r="N4" s="40"/>
      <c r="O4" s="40"/>
      <c r="P4" s="40"/>
    </row>
    <row r="5" spans="2:16" ht="15">
      <c r="B5" s="302" t="s">
        <v>301</v>
      </c>
      <c r="C5" s="63" t="s">
        <v>45</v>
      </c>
      <c r="D5" s="64"/>
      <c r="E5" s="64"/>
      <c r="F5" s="64"/>
      <c r="G5" s="64"/>
      <c r="H5" s="64"/>
      <c r="I5" s="64"/>
      <c r="J5" s="64"/>
      <c r="K5" s="64"/>
      <c r="L5" s="65"/>
      <c r="M5" s="64"/>
      <c r="N5" s="66"/>
      <c r="O5" s="63" t="s">
        <v>46</v>
      </c>
      <c r="P5" s="66"/>
    </row>
    <row r="6" spans="2:16" ht="15">
      <c r="B6" s="356"/>
      <c r="C6" s="67" t="s">
        <v>48</v>
      </c>
      <c r="D6" s="94"/>
      <c r="E6" s="69" t="s">
        <v>49</v>
      </c>
      <c r="F6" s="94"/>
      <c r="G6" s="69" t="s">
        <v>50</v>
      </c>
      <c r="H6" s="94"/>
      <c r="I6" s="69" t="s">
        <v>51</v>
      </c>
      <c r="J6" s="94"/>
      <c r="K6" s="69" t="s">
        <v>130</v>
      </c>
      <c r="L6" s="94"/>
      <c r="M6" s="95" t="s">
        <v>56</v>
      </c>
      <c r="N6" s="94"/>
      <c r="O6" s="69" t="s">
        <v>54</v>
      </c>
      <c r="P6" s="68"/>
    </row>
    <row r="7" spans="2:16" ht="15">
      <c r="B7" s="357"/>
      <c r="C7" s="96" t="s">
        <v>23</v>
      </c>
      <c r="D7" s="97" t="s">
        <v>55</v>
      </c>
      <c r="E7" s="96" t="s">
        <v>23</v>
      </c>
      <c r="F7" s="97" t="s">
        <v>55</v>
      </c>
      <c r="G7" s="96" t="s">
        <v>23</v>
      </c>
      <c r="H7" s="97" t="s">
        <v>55</v>
      </c>
      <c r="I7" s="96" t="s">
        <v>23</v>
      </c>
      <c r="J7" s="97" t="s">
        <v>55</v>
      </c>
      <c r="K7" s="96" t="s">
        <v>23</v>
      </c>
      <c r="L7" s="98" t="s">
        <v>55</v>
      </c>
      <c r="M7" s="99" t="s">
        <v>23</v>
      </c>
      <c r="N7" s="97" t="s">
        <v>55</v>
      </c>
      <c r="O7" s="96" t="s">
        <v>23</v>
      </c>
      <c r="P7" s="72" t="s">
        <v>55</v>
      </c>
    </row>
    <row r="8" spans="2:16" ht="15">
      <c r="B8" s="214" t="s">
        <v>246</v>
      </c>
      <c r="C8" s="208"/>
      <c r="D8" s="209"/>
      <c r="E8" s="208"/>
      <c r="F8" s="209"/>
      <c r="G8" s="208"/>
      <c r="H8" s="209"/>
      <c r="I8" s="208"/>
      <c r="J8" s="209"/>
      <c r="K8" s="208"/>
      <c r="L8" s="210"/>
      <c r="M8" s="211"/>
      <c r="N8" s="209"/>
      <c r="O8" s="208"/>
      <c r="P8" s="212"/>
    </row>
    <row r="9" spans="2:16" ht="15">
      <c r="B9" s="215" t="s">
        <v>249</v>
      </c>
      <c r="C9" s="115">
        <v>105298</v>
      </c>
      <c r="D9" s="51">
        <v>89.76122889121892</v>
      </c>
      <c r="E9" s="115">
        <v>78719</v>
      </c>
      <c r="F9" s="51">
        <v>89.99439814338467</v>
      </c>
      <c r="G9" s="115">
        <v>20036</v>
      </c>
      <c r="H9" s="51">
        <v>89.87977749865422</v>
      </c>
      <c r="I9" s="115">
        <v>718</v>
      </c>
      <c r="J9" s="51">
        <v>92.5257731958763</v>
      </c>
      <c r="K9" s="50">
        <v>3714</v>
      </c>
      <c r="L9" s="74">
        <v>91.2082514734774</v>
      </c>
      <c r="M9" s="92">
        <v>1792</v>
      </c>
      <c r="N9" s="104">
        <v>84.05253283302065</v>
      </c>
      <c r="O9" s="50">
        <v>7173</v>
      </c>
      <c r="P9" s="51">
        <v>86.91384950926935</v>
      </c>
    </row>
    <row r="10" spans="2:16" ht="15">
      <c r="B10" s="215" t="s">
        <v>247</v>
      </c>
      <c r="C10" s="115">
        <v>4395</v>
      </c>
      <c r="D10" s="51">
        <v>3.7465156126128427</v>
      </c>
      <c r="E10" s="115">
        <v>3433</v>
      </c>
      <c r="F10" s="51">
        <v>3.924729338866596</v>
      </c>
      <c r="G10" s="115">
        <v>672</v>
      </c>
      <c r="H10" s="51">
        <v>3.0145343621029963</v>
      </c>
      <c r="I10" s="115">
        <v>28</v>
      </c>
      <c r="J10" s="51">
        <v>3.608247422680412</v>
      </c>
      <c r="K10" s="50">
        <v>180</v>
      </c>
      <c r="L10" s="74">
        <v>4.4204322200392925</v>
      </c>
      <c r="M10" s="92">
        <v>64</v>
      </c>
      <c r="N10" s="104">
        <v>3.0018761726078798</v>
      </c>
      <c r="O10" s="50">
        <v>253</v>
      </c>
      <c r="P10" s="51">
        <v>3.0655519205137525</v>
      </c>
    </row>
    <row r="11" spans="2:16" ht="15">
      <c r="B11" s="215" t="s">
        <v>248</v>
      </c>
      <c r="C11" s="115">
        <v>6289</v>
      </c>
      <c r="D11" s="51">
        <v>5.361054991518127</v>
      </c>
      <c r="E11" s="115">
        <v>4453</v>
      </c>
      <c r="F11" s="51">
        <v>5.090830103691509</v>
      </c>
      <c r="G11" s="115">
        <v>1413</v>
      </c>
      <c r="H11" s="51">
        <v>6.338596806029069</v>
      </c>
      <c r="I11" s="115">
        <v>22</v>
      </c>
      <c r="J11" s="51">
        <v>2.8350515463917527</v>
      </c>
      <c r="K11" s="50">
        <v>142</v>
      </c>
      <c r="L11" s="74">
        <v>3.487229862475442</v>
      </c>
      <c r="M11" s="92">
        <v>250</v>
      </c>
      <c r="N11" s="104">
        <v>11.726078799249532</v>
      </c>
      <c r="O11" s="50">
        <v>765</v>
      </c>
      <c r="P11" s="51">
        <v>9.269356597600872</v>
      </c>
    </row>
    <row r="12" spans="2:16" ht="15">
      <c r="B12" s="213"/>
      <c r="C12" s="208"/>
      <c r="D12" s="209"/>
      <c r="E12" s="208"/>
      <c r="F12" s="209"/>
      <c r="G12" s="208"/>
      <c r="H12" s="209"/>
      <c r="I12" s="208"/>
      <c r="J12" s="209"/>
      <c r="K12" s="208"/>
      <c r="L12" s="210"/>
      <c r="M12" s="211"/>
      <c r="N12" s="209"/>
      <c r="O12" s="208"/>
      <c r="P12" s="212"/>
    </row>
    <row r="13" spans="2:16" s="57" customFormat="1" ht="19.5" customHeight="1">
      <c r="B13" s="231" t="s">
        <v>302</v>
      </c>
      <c r="C13" s="50"/>
      <c r="D13" s="51"/>
      <c r="E13" s="50"/>
      <c r="F13" s="101"/>
      <c r="G13" s="50"/>
      <c r="H13" s="51"/>
      <c r="I13" s="55"/>
      <c r="J13" s="101"/>
      <c r="K13" s="55"/>
      <c r="L13" s="102"/>
      <c r="M13" s="54"/>
      <c r="N13" s="105"/>
      <c r="O13" s="50"/>
      <c r="P13" s="101"/>
    </row>
    <row r="14" spans="2:16" s="57" customFormat="1" ht="19.5" customHeight="1">
      <c r="B14" s="103" t="s">
        <v>250</v>
      </c>
      <c r="C14" s="50">
        <v>75823</v>
      </c>
      <c r="D14" s="51">
        <v>64.63527947557306</v>
      </c>
      <c r="E14" s="50">
        <v>56758</v>
      </c>
      <c r="F14" s="51">
        <v>64.8877913822867</v>
      </c>
      <c r="G14" s="50">
        <v>14493</v>
      </c>
      <c r="H14" s="51">
        <v>65.01435492553382</v>
      </c>
      <c r="I14" s="50">
        <v>485</v>
      </c>
      <c r="J14" s="51">
        <v>62.5</v>
      </c>
      <c r="K14" s="50">
        <v>2449</v>
      </c>
      <c r="L14" s="74">
        <v>60.142436149312374</v>
      </c>
      <c r="M14" s="92">
        <v>1432</v>
      </c>
      <c r="N14" s="104">
        <v>67.16697936210132</v>
      </c>
      <c r="O14" s="50">
        <v>5589</v>
      </c>
      <c r="P14" s="51">
        <v>67.72082878953108</v>
      </c>
    </row>
    <row r="15" spans="2:16" s="57" customFormat="1" ht="19.5" customHeight="1">
      <c r="B15" s="91" t="s">
        <v>251</v>
      </c>
      <c r="C15" s="50">
        <v>891</v>
      </c>
      <c r="D15" s="51">
        <v>0.7595325166866993</v>
      </c>
      <c r="E15" s="50">
        <v>606</v>
      </c>
      <c r="F15" s="51">
        <v>0.6928010426312721</v>
      </c>
      <c r="G15" s="50">
        <v>191</v>
      </c>
      <c r="H15" s="51">
        <v>0.8568096178001077</v>
      </c>
      <c r="I15" s="50">
        <v>2</v>
      </c>
      <c r="J15" s="271" t="s">
        <v>373</v>
      </c>
      <c r="K15" s="50">
        <v>60</v>
      </c>
      <c r="L15" s="74">
        <v>1.4734774066797642</v>
      </c>
      <c r="M15" s="106">
        <v>17</v>
      </c>
      <c r="N15" s="104">
        <v>0.797373358348968</v>
      </c>
      <c r="O15" s="50">
        <v>54</v>
      </c>
      <c r="P15" s="51">
        <v>0.6543075245365322</v>
      </c>
    </row>
    <row r="16" spans="2:16" s="57" customFormat="1" ht="19.5" customHeight="1">
      <c r="B16" s="91" t="s">
        <v>252</v>
      </c>
      <c r="C16" s="50">
        <v>2807</v>
      </c>
      <c r="D16" s="51">
        <v>2.3928257848928896</v>
      </c>
      <c r="E16" s="50">
        <v>2178</v>
      </c>
      <c r="F16" s="51">
        <v>2.489968103714374</v>
      </c>
      <c r="G16" s="50">
        <v>395</v>
      </c>
      <c r="H16" s="51">
        <v>1.7719361205813744</v>
      </c>
      <c r="I16" s="50">
        <v>25</v>
      </c>
      <c r="J16" s="51">
        <v>3.221649484536082</v>
      </c>
      <c r="K16" s="50">
        <v>162</v>
      </c>
      <c r="L16" s="74">
        <v>3.9783889980353635</v>
      </c>
      <c r="M16" s="92">
        <v>41</v>
      </c>
      <c r="N16" s="104">
        <v>1.9230769230769231</v>
      </c>
      <c r="O16" s="50">
        <v>174</v>
      </c>
      <c r="P16" s="51">
        <v>2.108324245728826</v>
      </c>
    </row>
    <row r="17" spans="2:16" s="57" customFormat="1" ht="19.5" customHeight="1">
      <c r="B17" s="103" t="s">
        <v>253</v>
      </c>
      <c r="C17" s="50">
        <v>37534</v>
      </c>
      <c r="D17" s="51">
        <v>31.995840046373253</v>
      </c>
      <c r="E17" s="50">
        <v>27898</v>
      </c>
      <c r="F17" s="51">
        <v>31.893999154005325</v>
      </c>
      <c r="G17" s="50">
        <v>7203</v>
      </c>
      <c r="H17" s="51">
        <v>32.312040193791496</v>
      </c>
      <c r="I17" s="50">
        <v>264</v>
      </c>
      <c r="J17" s="51">
        <v>34.02061855670103</v>
      </c>
      <c r="K17" s="50">
        <v>1398</v>
      </c>
      <c r="L17" s="74">
        <v>34.33202357563851</v>
      </c>
      <c r="M17" s="92">
        <v>641</v>
      </c>
      <c r="N17" s="104">
        <v>30.065666041275797</v>
      </c>
      <c r="O17" s="50">
        <v>2430</v>
      </c>
      <c r="P17" s="51">
        <v>29.443838604143945</v>
      </c>
    </row>
    <row r="18" spans="2:16" ht="15">
      <c r="B18" s="213"/>
      <c r="C18" s="208"/>
      <c r="D18" s="209"/>
      <c r="E18" s="208"/>
      <c r="F18" s="209"/>
      <c r="G18" s="208"/>
      <c r="H18" s="209"/>
      <c r="I18" s="208"/>
      <c r="J18" s="209"/>
      <c r="K18" s="208"/>
      <c r="L18" s="210"/>
      <c r="M18" s="211"/>
      <c r="N18" s="209"/>
      <c r="O18" s="208"/>
      <c r="P18" s="212"/>
    </row>
    <row r="19" spans="2:16" ht="19.5" customHeight="1">
      <c r="B19" s="231" t="s">
        <v>273</v>
      </c>
      <c r="C19" s="50"/>
      <c r="D19" s="51"/>
      <c r="E19" s="50"/>
      <c r="F19" s="101"/>
      <c r="G19" s="50"/>
      <c r="H19" s="51"/>
      <c r="I19" s="55"/>
      <c r="J19" s="101"/>
      <c r="K19" s="55"/>
      <c r="L19" s="102"/>
      <c r="M19" s="102"/>
      <c r="N19" s="101"/>
      <c r="O19" s="50"/>
      <c r="P19" s="101"/>
    </row>
    <row r="20" spans="2:16" ht="19.5" customHeight="1">
      <c r="B20" s="91" t="s">
        <v>274</v>
      </c>
      <c r="C20" s="50">
        <v>358</v>
      </c>
      <c r="D20" s="51">
        <v>0.30517692589656376</v>
      </c>
      <c r="E20" s="50">
        <v>269</v>
      </c>
      <c r="F20" s="51">
        <v>0.30753049582147224</v>
      </c>
      <c r="G20" s="50">
        <v>68</v>
      </c>
      <c r="H20" s="51">
        <v>0.30504216759375563</v>
      </c>
      <c r="I20" s="53">
        <v>2</v>
      </c>
      <c r="J20" s="271" t="s">
        <v>373</v>
      </c>
      <c r="K20" s="50">
        <v>16</v>
      </c>
      <c r="L20" s="74">
        <v>0.3929273084479371</v>
      </c>
      <c r="M20" s="92">
        <v>1</v>
      </c>
      <c r="N20" s="271" t="s">
        <v>373</v>
      </c>
      <c r="O20" s="50">
        <v>14</v>
      </c>
      <c r="P20" s="51">
        <v>0.16963528413910092</v>
      </c>
    </row>
    <row r="21" spans="2:16" ht="28.5" customHeight="1">
      <c r="B21" s="110" t="s">
        <v>275</v>
      </c>
      <c r="C21" s="50">
        <v>1173</v>
      </c>
      <c r="D21" s="51">
        <v>0.999923279543769</v>
      </c>
      <c r="E21" s="50">
        <v>952</v>
      </c>
      <c r="F21" s="51">
        <v>1.0883607138365858</v>
      </c>
      <c r="G21" s="50">
        <v>87</v>
      </c>
      <c r="H21" s="51">
        <v>0.39027453795083433</v>
      </c>
      <c r="I21" s="50">
        <v>6</v>
      </c>
      <c r="J21" s="51">
        <v>0.7731958762886598</v>
      </c>
      <c r="K21" s="50">
        <v>106</v>
      </c>
      <c r="L21" s="74">
        <v>2.6031434184675835</v>
      </c>
      <c r="M21" s="92">
        <v>15</v>
      </c>
      <c r="N21" s="104">
        <v>0.7035647279549718</v>
      </c>
      <c r="O21" s="50">
        <v>56</v>
      </c>
      <c r="P21" s="51">
        <v>0.6785411365564037</v>
      </c>
    </row>
    <row r="22" spans="2:16" ht="19.5" customHeight="1">
      <c r="B22" s="91" t="s">
        <v>277</v>
      </c>
      <c r="C22" s="50">
        <v>234</v>
      </c>
      <c r="D22" s="51">
        <v>0.19947318620054727</v>
      </c>
      <c r="E22" s="50">
        <v>47</v>
      </c>
      <c r="F22" s="51">
        <v>0.0537320940654617</v>
      </c>
      <c r="G22" s="50">
        <v>168</v>
      </c>
      <c r="H22" s="51">
        <v>0.7536335905257491</v>
      </c>
      <c r="I22" s="53" t="s">
        <v>374</v>
      </c>
      <c r="J22" s="271" t="s">
        <v>374</v>
      </c>
      <c r="K22" s="50">
        <v>19</v>
      </c>
      <c r="L22" s="74">
        <v>0.46660117878192536</v>
      </c>
      <c r="M22" s="92">
        <v>9</v>
      </c>
      <c r="N22" s="104">
        <v>0.42213883677298314</v>
      </c>
      <c r="O22" s="50">
        <v>11</v>
      </c>
      <c r="P22" s="51">
        <v>0.13328486610929358</v>
      </c>
    </row>
    <row r="23" spans="2:16" ht="19.5" customHeight="1">
      <c r="B23" s="49" t="s">
        <v>278</v>
      </c>
      <c r="C23" s="50">
        <v>42</v>
      </c>
      <c r="D23" s="51">
        <v>0.03580287957445721</v>
      </c>
      <c r="E23" s="50">
        <v>30</v>
      </c>
      <c r="F23" s="51">
        <v>0.03429708131837981</v>
      </c>
      <c r="G23" s="50">
        <v>6</v>
      </c>
      <c r="H23" s="51">
        <v>0.02691548537591961</v>
      </c>
      <c r="I23" s="50">
        <v>1</v>
      </c>
      <c r="J23" s="271" t="s">
        <v>373</v>
      </c>
      <c r="K23" s="50">
        <v>4</v>
      </c>
      <c r="L23" s="271" t="s">
        <v>373</v>
      </c>
      <c r="M23" s="53" t="s">
        <v>374</v>
      </c>
      <c r="N23" s="271" t="s">
        <v>374</v>
      </c>
      <c r="O23" s="50">
        <v>2</v>
      </c>
      <c r="P23" s="271" t="s">
        <v>373</v>
      </c>
    </row>
    <row r="24" spans="2:16" ht="19.5" customHeight="1">
      <c r="B24" s="110" t="s">
        <v>279</v>
      </c>
      <c r="C24" s="50">
        <v>119</v>
      </c>
      <c r="D24" s="51">
        <v>0.10144149212762874</v>
      </c>
      <c r="E24" s="50">
        <v>82</v>
      </c>
      <c r="F24" s="51">
        <v>0.09374535560357147</v>
      </c>
      <c r="G24" s="50">
        <v>34</v>
      </c>
      <c r="H24" s="51">
        <v>0.15252108379687782</v>
      </c>
      <c r="I24" s="50">
        <v>1</v>
      </c>
      <c r="J24" s="271" t="s">
        <v>373</v>
      </c>
      <c r="K24" s="50">
        <v>1</v>
      </c>
      <c r="L24" s="271" t="s">
        <v>373</v>
      </c>
      <c r="M24" s="92">
        <v>1</v>
      </c>
      <c r="N24" s="271" t="s">
        <v>373</v>
      </c>
      <c r="O24" s="50">
        <v>12</v>
      </c>
      <c r="P24" s="51">
        <v>0.14540167211922936</v>
      </c>
    </row>
    <row r="25" spans="2:16" ht="28.5" customHeight="1">
      <c r="B25" s="110" t="s">
        <v>280</v>
      </c>
      <c r="C25" s="50">
        <v>253</v>
      </c>
      <c r="D25" s="51">
        <v>0.21566972696042078</v>
      </c>
      <c r="E25" s="50">
        <v>183</v>
      </c>
      <c r="F25" s="51">
        <v>0.2092121960421168</v>
      </c>
      <c r="G25" s="50">
        <v>53</v>
      </c>
      <c r="H25" s="51">
        <v>0.2377534541539566</v>
      </c>
      <c r="I25" s="50">
        <v>2</v>
      </c>
      <c r="J25" s="271" t="s">
        <v>373</v>
      </c>
      <c r="K25" s="50">
        <v>10</v>
      </c>
      <c r="L25" s="74">
        <v>0.2455795677799607</v>
      </c>
      <c r="M25" s="92">
        <v>5</v>
      </c>
      <c r="N25" s="271" t="s">
        <v>373</v>
      </c>
      <c r="O25" s="50">
        <v>12</v>
      </c>
      <c r="P25" s="51">
        <v>0.14540167211922936</v>
      </c>
    </row>
    <row r="26" spans="2:16" ht="19.5" customHeight="1">
      <c r="B26" s="46" t="s">
        <v>268</v>
      </c>
      <c r="C26" s="107">
        <v>113903</v>
      </c>
      <c r="D26" s="78">
        <f>C26/$C$27*100</f>
        <v>97.09655695641426</v>
      </c>
      <c r="E26" s="47">
        <v>85520</v>
      </c>
      <c r="F26" s="78">
        <f>E26/$E$27*100</f>
        <v>97.76954647826138</v>
      </c>
      <c r="G26" s="47">
        <v>21292</v>
      </c>
      <c r="H26" s="48">
        <f>G26/$G$27*100</f>
        <v>95.51408577068007</v>
      </c>
      <c r="I26" s="47">
        <v>760</v>
      </c>
      <c r="J26" s="48">
        <f>I26/$I$27*100</f>
        <v>97.9381443298969</v>
      </c>
      <c r="K26" s="47">
        <v>3903</v>
      </c>
      <c r="L26" s="78">
        <f>K26/$K$27*100</f>
        <v>95.84970530451866</v>
      </c>
      <c r="M26" s="107">
        <v>2088</v>
      </c>
      <c r="N26" s="232">
        <f>M26/M$27*100</f>
        <v>97.93621013133207</v>
      </c>
      <c r="O26" s="47">
        <v>8128</v>
      </c>
      <c r="P26" s="48">
        <f>O26/$O$27*100</f>
        <v>98.48539924875803</v>
      </c>
    </row>
    <row r="27" spans="2:16" s="57" customFormat="1" ht="19.5" customHeight="1">
      <c r="B27" s="46" t="s">
        <v>155</v>
      </c>
      <c r="C27" s="47">
        <v>117309</v>
      </c>
      <c r="D27" s="48">
        <f>C27/$C$27*100</f>
        <v>100</v>
      </c>
      <c r="E27" s="47">
        <v>87471</v>
      </c>
      <c r="F27" s="48">
        <f>E27/$E$27*100</f>
        <v>100</v>
      </c>
      <c r="G27" s="47">
        <v>22292</v>
      </c>
      <c r="H27" s="48">
        <f>G27/$G$27*100</f>
        <v>100</v>
      </c>
      <c r="I27" s="47">
        <v>776</v>
      </c>
      <c r="J27" s="48">
        <f>I27/$I$27*100</f>
        <v>100</v>
      </c>
      <c r="K27" s="47">
        <v>4072</v>
      </c>
      <c r="L27" s="78">
        <f>K27/$K$27*100</f>
        <v>100</v>
      </c>
      <c r="M27" s="107">
        <v>2132</v>
      </c>
      <c r="N27" s="48">
        <f>M27/M27*100</f>
        <v>100</v>
      </c>
      <c r="O27" s="47">
        <v>8253</v>
      </c>
      <c r="P27" s="48">
        <f>O27/$O$27*100</f>
        <v>100</v>
      </c>
    </row>
    <row r="28" spans="2:16" ht="39" customHeight="1">
      <c r="B28" s="350" t="s">
        <v>303</v>
      </c>
      <c r="C28" s="350"/>
      <c r="D28" s="350"/>
      <c r="E28" s="350"/>
      <c r="F28" s="350"/>
      <c r="G28" s="350"/>
      <c r="H28" s="350"/>
      <c r="I28" s="350"/>
      <c r="J28" s="350"/>
      <c r="K28" s="350"/>
      <c r="L28" s="350"/>
      <c r="M28" s="350"/>
      <c r="N28" s="350"/>
      <c r="O28" s="350"/>
      <c r="P28" s="350"/>
    </row>
    <row r="29" spans="2:16" ht="33.75" customHeight="1">
      <c r="B29" s="350" t="s">
        <v>212</v>
      </c>
      <c r="C29" s="350"/>
      <c r="D29" s="350"/>
      <c r="E29" s="350"/>
      <c r="F29" s="350"/>
      <c r="G29" s="350"/>
      <c r="H29" s="350"/>
      <c r="I29" s="350"/>
      <c r="J29" s="350"/>
      <c r="K29" s="350"/>
      <c r="L29" s="350"/>
      <c r="M29" s="350"/>
      <c r="N29" s="350"/>
      <c r="O29" s="350"/>
      <c r="P29" s="350"/>
    </row>
    <row r="30" spans="2:16" ht="19.5" customHeight="1">
      <c r="B30" s="358" t="s">
        <v>381</v>
      </c>
      <c r="C30" s="349"/>
      <c r="D30" s="349"/>
      <c r="E30" s="349"/>
      <c r="F30" s="349"/>
      <c r="G30" s="349"/>
      <c r="H30" s="349"/>
      <c r="I30" s="349"/>
      <c r="J30" s="349"/>
      <c r="K30" s="349"/>
      <c r="L30" s="349"/>
      <c r="M30" s="349"/>
      <c r="N30" s="349"/>
      <c r="O30" s="349"/>
      <c r="P30" s="349"/>
    </row>
  </sheetData>
  <sheetProtection/>
  <mergeCells count="4">
    <mergeCell ref="B28:P28"/>
    <mergeCell ref="B29:P29"/>
    <mergeCell ref="B5:B7"/>
    <mergeCell ref="B30:P30"/>
  </mergeCells>
  <printOptions horizontalCentered="1"/>
  <pageMargins left="0" right="0" top="0.5" bottom="0.5" header="0.25" footer="0.25"/>
  <pageSetup fitToHeight="1" fitToWidth="1" horizontalDpi="600" verticalDpi="600" orientation="landscape" scale="86" r:id="rId1"/>
</worksheet>
</file>

<file path=xl/worksheets/sheet22.xml><?xml version="1.0" encoding="utf-8"?>
<worksheet xmlns="http://schemas.openxmlformats.org/spreadsheetml/2006/main" xmlns:r="http://schemas.openxmlformats.org/officeDocument/2006/relationships">
  <sheetPr>
    <pageSetUpPr fitToPage="1"/>
  </sheetPr>
  <dimension ref="A1:P31"/>
  <sheetViews>
    <sheetView zoomScalePageLayoutView="0" workbookViewId="0" topLeftCell="A1">
      <selection activeCell="A1" sqref="A1"/>
    </sheetView>
  </sheetViews>
  <sheetFormatPr defaultColWidth="9.33203125" defaultRowHeight="12.75"/>
  <cols>
    <col min="1" max="1" width="5" style="37" customWidth="1"/>
    <col min="2" max="2" width="40.33203125" style="37" customWidth="1"/>
    <col min="3" max="3" width="11.16015625" style="37" bestFit="1" customWidth="1"/>
    <col min="4" max="4" width="8.33203125" style="37" customWidth="1"/>
    <col min="5" max="5" width="11.16015625" style="37" bestFit="1" customWidth="1"/>
    <col min="6" max="6" width="8.83203125" style="37" customWidth="1"/>
    <col min="7" max="7" width="10.66015625" style="37" bestFit="1" customWidth="1"/>
    <col min="8" max="8" width="8.16015625" style="37" customWidth="1"/>
    <col min="9" max="9" width="10.66015625" style="37" bestFit="1" customWidth="1"/>
    <col min="10" max="10" width="7.83203125" style="37" customWidth="1"/>
    <col min="11" max="11" width="10.66015625" style="37" bestFit="1" customWidth="1"/>
    <col min="12" max="12" width="8.16015625" style="37" customWidth="1"/>
    <col min="13" max="13" width="10.66015625" style="37" bestFit="1" customWidth="1"/>
    <col min="14" max="14" width="8.16015625" style="37" customWidth="1"/>
    <col min="15" max="15" width="10.66015625" style="37" bestFit="1" customWidth="1"/>
    <col min="16" max="16" width="8.83203125" style="37" customWidth="1"/>
    <col min="17" max="16384" width="9.33203125" style="37" customWidth="1"/>
  </cols>
  <sheetData>
    <row r="1" ht="15.75">
      <c r="A1" s="36"/>
    </row>
    <row r="2" spans="2:16" ht="15">
      <c r="B2" s="39" t="s">
        <v>326</v>
      </c>
      <c r="C2" s="40"/>
      <c r="D2" s="40"/>
      <c r="E2" s="40"/>
      <c r="F2" s="40"/>
      <c r="G2" s="40"/>
      <c r="H2" s="40"/>
      <c r="I2" s="40"/>
      <c r="J2" s="40"/>
      <c r="K2" s="40"/>
      <c r="L2" s="40"/>
      <c r="M2" s="40"/>
      <c r="N2" s="40"/>
      <c r="O2" s="40"/>
      <c r="P2" s="40"/>
    </row>
    <row r="3" spans="2:16" ht="15.75">
      <c r="B3" s="41" t="s">
        <v>260</v>
      </c>
      <c r="C3" s="40"/>
      <c r="D3" s="40"/>
      <c r="E3" s="40"/>
      <c r="F3" s="40"/>
      <c r="G3" s="40"/>
      <c r="H3" s="40"/>
      <c r="I3" s="40"/>
      <c r="J3" s="40"/>
      <c r="K3" s="40"/>
      <c r="L3" s="40"/>
      <c r="M3" s="40"/>
      <c r="N3" s="40"/>
      <c r="O3" s="40"/>
      <c r="P3" s="40"/>
    </row>
    <row r="4" spans="2:16" ht="15">
      <c r="B4" s="39" t="s">
        <v>348</v>
      </c>
      <c r="C4" s="40"/>
      <c r="D4" s="40"/>
      <c r="E4" s="40"/>
      <c r="F4" s="40"/>
      <c r="G4" s="40"/>
      <c r="H4" s="40"/>
      <c r="I4" s="40"/>
      <c r="J4" s="40"/>
      <c r="K4" s="40"/>
      <c r="L4" s="40"/>
      <c r="M4" s="40"/>
      <c r="N4" s="40"/>
      <c r="O4" s="40"/>
      <c r="P4" s="40"/>
    </row>
    <row r="5" spans="2:16" ht="15">
      <c r="B5" s="302" t="s">
        <v>224</v>
      </c>
      <c r="C5" s="63" t="s">
        <v>323</v>
      </c>
      <c r="D5" s="64"/>
      <c r="E5" s="64"/>
      <c r="F5" s="64"/>
      <c r="G5" s="64"/>
      <c r="H5" s="64"/>
      <c r="I5" s="64"/>
      <c r="J5" s="64"/>
      <c r="K5" s="64"/>
      <c r="L5" s="65"/>
      <c r="M5" s="64"/>
      <c r="N5" s="64"/>
      <c r="O5" s="69"/>
      <c r="P5" s="68"/>
    </row>
    <row r="6" spans="2:16" ht="15">
      <c r="B6" s="356"/>
      <c r="C6" s="67" t="s">
        <v>316</v>
      </c>
      <c r="D6" s="68"/>
      <c r="E6" s="69" t="s">
        <v>317</v>
      </c>
      <c r="F6" s="68"/>
      <c r="G6" s="242" t="s">
        <v>318</v>
      </c>
      <c r="H6" s="68"/>
      <c r="I6" s="242" t="s">
        <v>319</v>
      </c>
      <c r="J6" s="68"/>
      <c r="K6" s="69" t="s">
        <v>320</v>
      </c>
      <c r="L6" s="68"/>
      <c r="M6" s="70" t="s">
        <v>321</v>
      </c>
      <c r="N6" s="68"/>
      <c r="O6" s="69" t="s">
        <v>322</v>
      </c>
      <c r="P6" s="68"/>
    </row>
    <row r="7" spans="2:16" ht="15">
      <c r="B7" s="357"/>
      <c r="C7" s="72" t="s">
        <v>23</v>
      </c>
      <c r="D7" s="72" t="s">
        <v>55</v>
      </c>
      <c r="E7" s="72" t="s">
        <v>23</v>
      </c>
      <c r="F7" s="72" t="s">
        <v>55</v>
      </c>
      <c r="G7" s="72" t="s">
        <v>23</v>
      </c>
      <c r="H7" s="72" t="s">
        <v>55</v>
      </c>
      <c r="I7" s="72" t="s">
        <v>23</v>
      </c>
      <c r="J7" s="72" t="s">
        <v>55</v>
      </c>
      <c r="K7" s="72" t="s">
        <v>23</v>
      </c>
      <c r="L7" s="44" t="s">
        <v>55</v>
      </c>
      <c r="M7" s="44" t="s">
        <v>23</v>
      </c>
      <c r="N7" s="72" t="s">
        <v>55</v>
      </c>
      <c r="O7" s="72" t="s">
        <v>23</v>
      </c>
      <c r="P7" s="72" t="s">
        <v>55</v>
      </c>
    </row>
    <row r="8" spans="2:16" ht="15">
      <c r="B8" s="214" t="s">
        <v>246</v>
      </c>
      <c r="C8" s="208"/>
      <c r="D8" s="209"/>
      <c r="E8" s="208"/>
      <c r="F8" s="209"/>
      <c r="G8" s="208"/>
      <c r="H8" s="209"/>
      <c r="I8" s="208"/>
      <c r="J8" s="209"/>
      <c r="K8" s="208"/>
      <c r="L8" s="210"/>
      <c r="M8" s="211"/>
      <c r="N8" s="209"/>
      <c r="O8" s="208"/>
      <c r="P8" s="209"/>
    </row>
    <row r="9" spans="2:16" ht="15">
      <c r="B9" s="215" t="s">
        <v>249</v>
      </c>
      <c r="C9" s="115">
        <v>10531</v>
      </c>
      <c r="D9" s="51">
        <v>8.977145828538305</v>
      </c>
      <c r="E9" s="115">
        <v>10851</v>
      </c>
      <c r="F9" s="51">
        <v>91.63921966050165</v>
      </c>
      <c r="G9" s="115">
        <v>25796</v>
      </c>
      <c r="H9" s="51">
        <v>90.6968567611279</v>
      </c>
      <c r="I9" s="115">
        <v>31163</v>
      </c>
      <c r="J9" s="51">
        <v>90.28828045777199</v>
      </c>
      <c r="K9" s="50">
        <v>24531</v>
      </c>
      <c r="L9" s="74">
        <v>88.95456358559669</v>
      </c>
      <c r="M9" s="92">
        <v>10680</v>
      </c>
      <c r="N9" s="104">
        <v>87.93018277622262</v>
      </c>
      <c r="O9" s="50">
        <v>2416</v>
      </c>
      <c r="P9" s="51">
        <v>86.7816091954023</v>
      </c>
    </row>
    <row r="10" spans="2:16" ht="15">
      <c r="B10" s="215" t="s">
        <v>247</v>
      </c>
      <c r="C10" s="115">
        <v>4995</v>
      </c>
      <c r="D10" s="51">
        <v>4.257985320819375</v>
      </c>
      <c r="E10" s="115">
        <v>278</v>
      </c>
      <c r="F10" s="51">
        <v>2.3477746811924667</v>
      </c>
      <c r="G10" s="115">
        <v>840</v>
      </c>
      <c r="H10" s="51">
        <v>2.95337880599114</v>
      </c>
      <c r="I10" s="115">
        <v>1287</v>
      </c>
      <c r="J10" s="51">
        <v>3.728813559322034</v>
      </c>
      <c r="K10" s="50">
        <v>1201</v>
      </c>
      <c r="L10" s="74">
        <v>4.3550785074518625</v>
      </c>
      <c r="M10" s="92">
        <v>622</v>
      </c>
      <c r="N10" s="104">
        <v>5.1210274987650255</v>
      </c>
      <c r="O10" s="50">
        <v>177</v>
      </c>
      <c r="P10" s="51">
        <v>6.357758620689655</v>
      </c>
    </row>
    <row r="11" spans="2:16" ht="15">
      <c r="B11" s="215" t="s">
        <v>248</v>
      </c>
      <c r="C11" s="115">
        <v>6289</v>
      </c>
      <c r="D11" s="51">
        <v>5.361054991518127</v>
      </c>
      <c r="E11" s="115">
        <v>610</v>
      </c>
      <c r="F11" s="51">
        <v>5.151591926357571</v>
      </c>
      <c r="G11" s="115">
        <v>1529</v>
      </c>
      <c r="H11" s="51">
        <v>5.375852612333873</v>
      </c>
      <c r="I11" s="115">
        <v>2486</v>
      </c>
      <c r="J11" s="51">
        <v>7.202665507750254</v>
      </c>
      <c r="K11" s="50">
        <v>1499</v>
      </c>
      <c r="L11" s="74">
        <v>5.43568916125757</v>
      </c>
      <c r="M11" s="92">
        <v>671</v>
      </c>
      <c r="N11" s="104">
        <v>5.524452494648444</v>
      </c>
      <c r="O11" s="50">
        <v>156</v>
      </c>
      <c r="P11" s="51">
        <v>5.603448275862069</v>
      </c>
    </row>
    <row r="12" spans="2:16" ht="15">
      <c r="B12" s="213"/>
      <c r="C12" s="208"/>
      <c r="D12" s="209"/>
      <c r="E12" s="208"/>
      <c r="F12" s="209"/>
      <c r="G12" s="208"/>
      <c r="H12" s="209"/>
      <c r="I12" s="208"/>
      <c r="J12" s="209"/>
      <c r="K12" s="208"/>
      <c r="L12" s="210"/>
      <c r="M12" s="211"/>
      <c r="N12" s="209"/>
      <c r="O12" s="208"/>
      <c r="P12" s="209"/>
    </row>
    <row r="13" spans="2:16" s="57" customFormat="1" ht="19.5" customHeight="1">
      <c r="B13" s="100" t="s">
        <v>328</v>
      </c>
      <c r="C13" s="50"/>
      <c r="D13" s="51"/>
      <c r="E13" s="50"/>
      <c r="F13" s="101"/>
      <c r="G13" s="50"/>
      <c r="H13" s="51"/>
      <c r="I13" s="55"/>
      <c r="J13" s="101"/>
      <c r="K13" s="55"/>
      <c r="L13" s="102"/>
      <c r="M13" s="54"/>
      <c r="N13" s="105"/>
      <c r="O13" s="50"/>
      <c r="P13" s="101"/>
    </row>
    <row r="14" spans="2:16" s="57" customFormat="1" ht="19.5" customHeight="1">
      <c r="B14" s="243" t="s">
        <v>250</v>
      </c>
      <c r="C14" s="50">
        <v>75831</v>
      </c>
      <c r="D14" s="51">
        <v>64.64209907168248</v>
      </c>
      <c r="E14" s="50">
        <v>8624</v>
      </c>
      <c r="F14" s="51">
        <v>72.83168651296343</v>
      </c>
      <c r="G14" s="50">
        <v>19488</v>
      </c>
      <c r="H14" s="51">
        <v>68.51838829899445</v>
      </c>
      <c r="I14" s="50">
        <v>23505</v>
      </c>
      <c r="J14" s="51">
        <v>68.10082572794437</v>
      </c>
      <c r="K14" s="50">
        <v>16969</v>
      </c>
      <c r="L14" s="74">
        <v>61.53316169271494</v>
      </c>
      <c r="M14" s="92">
        <v>6735</v>
      </c>
      <c r="N14" s="104">
        <v>55.45035402601679</v>
      </c>
      <c r="O14" s="50">
        <v>1391</v>
      </c>
      <c r="P14" s="51">
        <v>49.964080459770116</v>
      </c>
    </row>
    <row r="15" spans="2:16" s="57" customFormat="1" ht="19.5" customHeight="1">
      <c r="B15" s="244" t="s">
        <v>251</v>
      </c>
      <c r="C15" s="50">
        <v>891</v>
      </c>
      <c r="D15" s="51">
        <v>0.7595325166866993</v>
      </c>
      <c r="E15" s="50">
        <v>86</v>
      </c>
      <c r="F15" s="51">
        <v>0.726290009289756</v>
      </c>
      <c r="G15" s="50">
        <v>217</v>
      </c>
      <c r="H15" s="51">
        <v>0.7629561915477112</v>
      </c>
      <c r="I15" s="50">
        <v>249</v>
      </c>
      <c r="J15" s="51">
        <v>0.721425467188179</v>
      </c>
      <c r="K15" s="50">
        <v>216</v>
      </c>
      <c r="L15" s="74">
        <v>0.7832614134967546</v>
      </c>
      <c r="M15" s="106">
        <v>88</v>
      </c>
      <c r="N15" s="104">
        <v>0.7245183599538942</v>
      </c>
      <c r="O15" s="50">
        <v>17</v>
      </c>
      <c r="P15" s="51">
        <v>0.610632183908046</v>
      </c>
    </row>
    <row r="16" spans="2:16" s="57" customFormat="1" ht="19.5" customHeight="1">
      <c r="B16" s="244" t="s">
        <v>252</v>
      </c>
      <c r="C16" s="50">
        <v>2807</v>
      </c>
      <c r="D16" s="51">
        <v>2.3928257848928896</v>
      </c>
      <c r="E16" s="50">
        <v>424</v>
      </c>
      <c r="F16" s="51">
        <v>3.58077865045182</v>
      </c>
      <c r="G16" s="50">
        <v>705</v>
      </c>
      <c r="H16" s="51">
        <v>2.4787286407425637</v>
      </c>
      <c r="I16" s="50">
        <v>935</v>
      </c>
      <c r="J16" s="51">
        <v>2.7089671157467765</v>
      </c>
      <c r="K16" s="50">
        <v>534</v>
      </c>
      <c r="L16" s="74">
        <v>1.9363962722558654</v>
      </c>
      <c r="M16" s="92">
        <v>225</v>
      </c>
      <c r="N16" s="104">
        <v>1.8524617157912069</v>
      </c>
      <c r="O16" s="50">
        <v>49</v>
      </c>
      <c r="P16" s="51">
        <v>1.7600574712643677</v>
      </c>
    </row>
    <row r="17" spans="2:16" s="57" customFormat="1" ht="19.5" customHeight="1">
      <c r="B17" s="243" t="s">
        <v>253</v>
      </c>
      <c r="C17" s="50">
        <v>37539</v>
      </c>
      <c r="D17" s="51">
        <v>32.00010229394164</v>
      </c>
      <c r="E17" s="50">
        <v>2682</v>
      </c>
      <c r="F17" s="51">
        <v>22.650114010640994</v>
      </c>
      <c r="G17" s="50">
        <v>7967</v>
      </c>
      <c r="H17" s="51">
        <v>28.01139160396597</v>
      </c>
      <c r="I17" s="50">
        <v>10765</v>
      </c>
      <c r="J17" s="51">
        <v>31.189337968998988</v>
      </c>
      <c r="K17" s="50">
        <v>9812</v>
      </c>
      <c r="L17" s="74">
        <v>35.58037495013961</v>
      </c>
      <c r="M17" s="92">
        <v>5066</v>
      </c>
      <c r="N17" s="104">
        <v>41.70920467643669</v>
      </c>
      <c r="O17" s="50">
        <v>1322</v>
      </c>
      <c r="P17" s="51">
        <v>47.485632183908045</v>
      </c>
    </row>
    <row r="18" spans="2:16" s="57" customFormat="1" ht="19.5" customHeight="1">
      <c r="B18" s="103"/>
      <c r="C18" s="50"/>
      <c r="D18" s="51"/>
      <c r="E18" s="50"/>
      <c r="F18" s="51"/>
      <c r="G18" s="50"/>
      <c r="H18" s="51"/>
      <c r="I18" s="50"/>
      <c r="J18" s="51"/>
      <c r="K18" s="50"/>
      <c r="L18" s="74"/>
      <c r="M18" s="92"/>
      <c r="N18" s="104"/>
      <c r="O18" s="50"/>
      <c r="P18" s="51"/>
    </row>
    <row r="19" spans="2:16" s="57" customFormat="1" ht="19.5" customHeight="1">
      <c r="B19" s="103" t="s">
        <v>329</v>
      </c>
      <c r="C19" s="50">
        <v>12694</v>
      </c>
      <c r="D19" s="51">
        <v>10.82099412662285</v>
      </c>
      <c r="E19" s="50">
        <v>1425</v>
      </c>
      <c r="F19" s="51">
        <v>12.034456549277934</v>
      </c>
      <c r="G19" s="50">
        <v>3127</v>
      </c>
      <c r="H19" s="51">
        <v>10.994304198017018</v>
      </c>
      <c r="I19" s="50">
        <v>3621</v>
      </c>
      <c r="J19" s="51">
        <v>10.491090830073881</v>
      </c>
      <c r="K19" s="50">
        <v>2815</v>
      </c>
      <c r="L19" s="74">
        <v>10.207781847191502</v>
      </c>
      <c r="M19" s="92">
        <v>1352</v>
      </c>
      <c r="N19" s="104">
        <v>11.13123662110983</v>
      </c>
      <c r="O19" s="50">
        <v>354</v>
      </c>
      <c r="P19" s="51">
        <v>12.71551724137931</v>
      </c>
    </row>
    <row r="20" spans="2:16" ht="15">
      <c r="B20" s="213"/>
      <c r="C20" s="208"/>
      <c r="D20" s="209"/>
      <c r="E20" s="208"/>
      <c r="F20" s="209"/>
      <c r="G20" s="208"/>
      <c r="H20" s="209"/>
      <c r="I20" s="208"/>
      <c r="J20" s="209"/>
      <c r="K20" s="208"/>
      <c r="L20" s="210"/>
      <c r="M20" s="211"/>
      <c r="N20" s="209"/>
      <c r="O20" s="208"/>
      <c r="P20" s="209"/>
    </row>
    <row r="21" spans="2:16" ht="19.5" customHeight="1">
      <c r="B21" s="100" t="s">
        <v>254</v>
      </c>
      <c r="C21" s="50"/>
      <c r="D21" s="51"/>
      <c r="E21" s="50"/>
      <c r="F21" s="101"/>
      <c r="G21" s="50"/>
      <c r="H21" s="51"/>
      <c r="I21" s="55"/>
      <c r="J21" s="101"/>
      <c r="K21" s="55"/>
      <c r="L21" s="102"/>
      <c r="M21" s="102"/>
      <c r="N21" s="101"/>
      <c r="O21" s="50"/>
      <c r="P21" s="101"/>
    </row>
    <row r="22" spans="2:16" ht="19.5" customHeight="1">
      <c r="B22" s="103" t="s">
        <v>255</v>
      </c>
      <c r="C22" s="50">
        <v>408</v>
      </c>
      <c r="D22" s="51">
        <v>0.3477994015804414</v>
      </c>
      <c r="E22" s="50">
        <v>30</v>
      </c>
      <c r="F22" s="51">
        <v>0.25335697998479856</v>
      </c>
      <c r="G22" s="50">
        <v>91</v>
      </c>
      <c r="H22" s="51">
        <v>0.31994937064904017</v>
      </c>
      <c r="I22" s="53">
        <v>109</v>
      </c>
      <c r="J22" s="51">
        <v>0.3158047225843836</v>
      </c>
      <c r="K22" s="50">
        <v>112</v>
      </c>
      <c r="L22" s="74">
        <v>0.4061355477390579</v>
      </c>
      <c r="M22" s="92">
        <v>51</v>
      </c>
      <c r="N22" s="104">
        <v>0.4198913222460069</v>
      </c>
      <c r="O22" s="50">
        <v>15</v>
      </c>
      <c r="P22" s="51">
        <v>0.5387931034482759</v>
      </c>
    </row>
    <row r="23" spans="2:16" ht="19.5" customHeight="1">
      <c r="B23" s="103" t="s">
        <v>256</v>
      </c>
      <c r="C23" s="50">
        <v>1303</v>
      </c>
      <c r="D23" s="51">
        <v>1.1107417163218507</v>
      </c>
      <c r="E23" s="50">
        <v>164</v>
      </c>
      <c r="F23" s="51">
        <v>1.3850181572502323</v>
      </c>
      <c r="G23" s="50">
        <v>343</v>
      </c>
      <c r="H23" s="51">
        <v>1.205963012446382</v>
      </c>
      <c r="I23" s="50">
        <v>364</v>
      </c>
      <c r="J23" s="51">
        <v>1.054613935969868</v>
      </c>
      <c r="K23" s="50">
        <v>302</v>
      </c>
      <c r="L23" s="74">
        <v>1.0951154947963881</v>
      </c>
      <c r="M23" s="92">
        <v>145</v>
      </c>
      <c r="N23" s="104">
        <v>1.1938086612876666</v>
      </c>
      <c r="O23" s="50">
        <v>35</v>
      </c>
      <c r="P23" s="51">
        <v>1.257183908045977</v>
      </c>
    </row>
    <row r="24" spans="2:16" ht="19.5" customHeight="1">
      <c r="B24" s="103"/>
      <c r="C24" s="50"/>
      <c r="D24" s="51"/>
      <c r="E24" s="50"/>
      <c r="F24" s="51"/>
      <c r="G24" s="50"/>
      <c r="H24" s="51"/>
      <c r="I24" s="50"/>
      <c r="J24" s="51"/>
      <c r="K24" s="50"/>
      <c r="L24" s="74"/>
      <c r="M24" s="92"/>
      <c r="N24" s="104"/>
      <c r="O24" s="50"/>
      <c r="P24" s="51"/>
    </row>
    <row r="25" spans="2:16" ht="19.5" customHeight="1">
      <c r="B25" s="100" t="s">
        <v>257</v>
      </c>
      <c r="C25" s="50"/>
      <c r="D25" s="51"/>
      <c r="E25" s="50"/>
      <c r="F25" s="51"/>
      <c r="G25" s="50"/>
      <c r="H25" s="51"/>
      <c r="I25" s="50"/>
      <c r="J25" s="51"/>
      <c r="K25" s="50"/>
      <c r="L25" s="74"/>
      <c r="M25" s="92"/>
      <c r="N25" s="104"/>
      <c r="O25" s="50"/>
      <c r="P25" s="51"/>
    </row>
    <row r="26" spans="2:16" ht="19.5" customHeight="1">
      <c r="B26" s="243" t="s">
        <v>258</v>
      </c>
      <c r="C26" s="50">
        <v>1627</v>
      </c>
      <c r="D26" s="51">
        <v>1.3869353587533777</v>
      </c>
      <c r="E26" s="50">
        <v>184</v>
      </c>
      <c r="F26" s="51">
        <v>1.5539228105734313</v>
      </c>
      <c r="G26" s="50">
        <v>366</v>
      </c>
      <c r="H26" s="51">
        <v>1.2868293368961397</v>
      </c>
      <c r="I26" s="50">
        <v>440</v>
      </c>
      <c r="J26" s="51">
        <v>1.2748080544690714</v>
      </c>
      <c r="K26" s="50">
        <v>381</v>
      </c>
      <c r="L26" s="74">
        <v>1.3815861043623308</v>
      </c>
      <c r="M26" s="92">
        <v>205</v>
      </c>
      <c r="N26" s="104">
        <v>1.687798452165322</v>
      </c>
      <c r="O26" s="50">
        <v>51</v>
      </c>
      <c r="P26" s="51">
        <v>1.8318965517241377</v>
      </c>
    </row>
    <row r="27" spans="2:16" ht="19.5" customHeight="1">
      <c r="B27" s="243" t="s">
        <v>259</v>
      </c>
      <c r="C27" s="50">
        <v>85</v>
      </c>
      <c r="D27" s="51">
        <v>0.07245820866259195</v>
      </c>
      <c r="E27" s="50">
        <v>2</v>
      </c>
      <c r="F27" s="51">
        <v>0.016890465332319905</v>
      </c>
      <c r="G27" s="50">
        <v>19</v>
      </c>
      <c r="H27" s="51">
        <v>0.06680261584979959</v>
      </c>
      <c r="I27" s="50">
        <v>19</v>
      </c>
      <c r="J27" s="51">
        <v>0.05504852962480081</v>
      </c>
      <c r="K27" s="50">
        <v>32</v>
      </c>
      <c r="L27" s="74">
        <v>0.1160387279254451</v>
      </c>
      <c r="M27" s="92">
        <v>11</v>
      </c>
      <c r="N27" s="104">
        <v>0.09056479499423678</v>
      </c>
      <c r="O27" s="50">
        <v>2</v>
      </c>
      <c r="P27" s="51">
        <v>0.07183908045977011</v>
      </c>
    </row>
    <row r="28" spans="2:16" s="57" customFormat="1" ht="19.5" customHeight="1">
      <c r="B28" s="46" t="s">
        <v>155</v>
      </c>
      <c r="C28" s="47">
        <v>117309</v>
      </c>
      <c r="D28" s="48">
        <v>100</v>
      </c>
      <c r="E28" s="47">
        <v>11841</v>
      </c>
      <c r="F28" s="48">
        <v>100</v>
      </c>
      <c r="G28" s="47">
        <v>28442</v>
      </c>
      <c r="H28" s="48">
        <v>100</v>
      </c>
      <c r="I28" s="47">
        <v>34515</v>
      </c>
      <c r="J28" s="48">
        <v>100</v>
      </c>
      <c r="K28" s="47">
        <v>27577</v>
      </c>
      <c r="L28" s="78">
        <v>100</v>
      </c>
      <c r="M28" s="107">
        <v>12146</v>
      </c>
      <c r="N28" s="48">
        <v>100</v>
      </c>
      <c r="O28" s="47">
        <v>2784</v>
      </c>
      <c r="P28" s="48">
        <v>100</v>
      </c>
    </row>
    <row r="29" spans="2:16" s="57" customFormat="1" ht="19.5" customHeight="1">
      <c r="B29" s="222"/>
      <c r="C29" s="109"/>
      <c r="D29" s="223"/>
      <c r="E29" s="109"/>
      <c r="F29" s="223"/>
      <c r="G29" s="109"/>
      <c r="H29" s="223"/>
      <c r="I29" s="109"/>
      <c r="J29" s="223"/>
      <c r="K29" s="109"/>
      <c r="L29" s="223"/>
      <c r="M29" s="109"/>
      <c r="N29" s="223"/>
      <c r="O29" s="109"/>
      <c r="P29" s="223"/>
    </row>
    <row r="30" spans="2:16" ht="26.25" customHeight="1">
      <c r="B30" s="350" t="s">
        <v>327</v>
      </c>
      <c r="C30" s="350"/>
      <c r="D30" s="350"/>
      <c r="E30" s="350"/>
      <c r="F30" s="350"/>
      <c r="G30" s="350"/>
      <c r="H30" s="350"/>
      <c r="I30" s="350"/>
      <c r="J30" s="350"/>
      <c r="K30" s="350"/>
      <c r="L30" s="350"/>
      <c r="M30" s="350"/>
      <c r="N30" s="350"/>
      <c r="O30" s="350"/>
      <c r="P30" s="350"/>
    </row>
    <row r="31" spans="2:16" ht="19.5" customHeight="1">
      <c r="B31" s="358" t="s">
        <v>381</v>
      </c>
      <c r="C31" s="349"/>
      <c r="D31" s="349"/>
      <c r="E31" s="349"/>
      <c r="F31" s="349"/>
      <c r="G31" s="349"/>
      <c r="H31" s="349"/>
      <c r="I31" s="349"/>
      <c r="J31" s="349"/>
      <c r="K31" s="349"/>
      <c r="L31" s="349"/>
      <c r="M31" s="349"/>
      <c r="N31" s="349"/>
      <c r="O31" s="349"/>
      <c r="P31" s="349"/>
    </row>
  </sheetData>
  <sheetProtection/>
  <mergeCells count="3">
    <mergeCell ref="B30:P30"/>
    <mergeCell ref="B5:B7"/>
    <mergeCell ref="B31:P31"/>
  </mergeCells>
  <printOptions horizontalCentered="1"/>
  <pageMargins left="0" right="0" top="0.5" bottom="0.5" header="0.25" footer="0.25"/>
  <pageSetup fitToHeight="1" fitToWidth="1" horizontalDpi="600" verticalDpi="600" orientation="landscape" scale="87" r:id="rId1"/>
</worksheet>
</file>

<file path=xl/worksheets/sheet23.xml><?xml version="1.0" encoding="utf-8"?>
<worksheet xmlns="http://schemas.openxmlformats.org/spreadsheetml/2006/main" xmlns:r="http://schemas.openxmlformats.org/officeDocument/2006/relationships">
  <sheetPr>
    <pageSetUpPr fitToPage="1"/>
  </sheetPr>
  <dimension ref="A1:P28"/>
  <sheetViews>
    <sheetView zoomScalePageLayoutView="0" workbookViewId="0" topLeftCell="A1">
      <selection activeCell="A1" sqref="A1"/>
    </sheetView>
  </sheetViews>
  <sheetFormatPr defaultColWidth="9.33203125" defaultRowHeight="12.75"/>
  <cols>
    <col min="1" max="1" width="5" style="37" customWidth="1"/>
    <col min="2" max="2" width="40.33203125" style="37" customWidth="1"/>
    <col min="3" max="3" width="11.16015625" style="37" bestFit="1" customWidth="1"/>
    <col min="4" max="4" width="8.33203125" style="37" customWidth="1"/>
    <col min="5" max="5" width="11.16015625" style="37" bestFit="1" customWidth="1"/>
    <col min="6" max="6" width="8.83203125" style="37" customWidth="1"/>
    <col min="7" max="7" width="10.66015625" style="37" bestFit="1" customWidth="1"/>
    <col min="8" max="8" width="8.16015625" style="37" customWidth="1"/>
    <col min="9" max="9" width="10.66015625" style="37" bestFit="1" customWidth="1"/>
    <col min="10" max="10" width="7.83203125" style="37" customWidth="1"/>
    <col min="11" max="11" width="10.66015625" style="37" bestFit="1" customWidth="1"/>
    <col min="12" max="12" width="8.16015625" style="37" customWidth="1"/>
    <col min="13" max="13" width="10.66015625" style="37" bestFit="1" customWidth="1"/>
    <col min="14" max="14" width="8.16015625" style="37" customWidth="1"/>
    <col min="15" max="15" width="10.66015625" style="37" bestFit="1" customWidth="1"/>
    <col min="16" max="16" width="8.83203125" style="37" customWidth="1"/>
    <col min="17" max="16384" width="9.33203125" style="37" customWidth="1"/>
  </cols>
  <sheetData>
    <row r="1" ht="15.75">
      <c r="A1" s="36"/>
    </row>
    <row r="2" spans="2:16" ht="15">
      <c r="B2" s="39" t="s">
        <v>338</v>
      </c>
      <c r="C2" s="40"/>
      <c r="D2" s="40"/>
      <c r="E2" s="40"/>
      <c r="F2" s="40"/>
      <c r="G2" s="40"/>
      <c r="H2" s="40"/>
      <c r="I2" s="40"/>
      <c r="J2" s="40"/>
      <c r="K2" s="40"/>
      <c r="L2" s="40"/>
      <c r="M2" s="40"/>
      <c r="N2" s="40"/>
      <c r="O2" s="40"/>
      <c r="P2" s="40"/>
    </row>
    <row r="3" spans="2:16" ht="15.75">
      <c r="B3" s="41" t="s">
        <v>339</v>
      </c>
      <c r="C3" s="40"/>
      <c r="D3" s="40"/>
      <c r="E3" s="40"/>
      <c r="F3" s="40"/>
      <c r="G3" s="40"/>
      <c r="H3" s="40"/>
      <c r="I3" s="40"/>
      <c r="J3" s="40"/>
      <c r="K3" s="40"/>
      <c r="L3" s="40"/>
      <c r="M3" s="40"/>
      <c r="N3" s="40"/>
      <c r="O3" s="40"/>
      <c r="P3" s="40"/>
    </row>
    <row r="4" spans="2:16" ht="15">
      <c r="B4" s="39" t="s">
        <v>347</v>
      </c>
      <c r="C4" s="40"/>
      <c r="D4" s="40"/>
      <c r="E4" s="40"/>
      <c r="F4" s="40"/>
      <c r="G4" s="40"/>
      <c r="H4" s="40"/>
      <c r="I4" s="40"/>
      <c r="J4" s="40"/>
      <c r="K4" s="40"/>
      <c r="L4" s="40"/>
      <c r="M4" s="40"/>
      <c r="N4" s="40"/>
      <c r="O4" s="40"/>
      <c r="P4" s="40"/>
    </row>
    <row r="5" spans="2:16" ht="15">
      <c r="B5" s="302" t="s">
        <v>301</v>
      </c>
      <c r="C5" s="63" t="s">
        <v>323</v>
      </c>
      <c r="D5" s="64"/>
      <c r="E5" s="64"/>
      <c r="F5" s="64"/>
      <c r="G5" s="64"/>
      <c r="H5" s="64"/>
      <c r="I5" s="64"/>
      <c r="J5" s="64"/>
      <c r="K5" s="64"/>
      <c r="L5" s="65"/>
      <c r="M5" s="64"/>
      <c r="N5" s="64"/>
      <c r="O5" s="69"/>
      <c r="P5" s="68"/>
    </row>
    <row r="6" spans="2:16" ht="15">
      <c r="B6" s="356"/>
      <c r="C6" s="67" t="s">
        <v>316</v>
      </c>
      <c r="D6" s="68"/>
      <c r="E6" s="69" t="s">
        <v>317</v>
      </c>
      <c r="F6" s="68"/>
      <c r="G6" s="242" t="s">
        <v>318</v>
      </c>
      <c r="H6" s="68"/>
      <c r="I6" s="242" t="s">
        <v>319</v>
      </c>
      <c r="J6" s="68"/>
      <c r="K6" s="69" t="s">
        <v>320</v>
      </c>
      <c r="L6" s="68"/>
      <c r="M6" s="70" t="s">
        <v>321</v>
      </c>
      <c r="N6" s="68"/>
      <c r="O6" s="69" t="s">
        <v>322</v>
      </c>
      <c r="P6" s="68"/>
    </row>
    <row r="7" spans="2:16" ht="15">
      <c r="B7" s="357"/>
      <c r="C7" s="72" t="s">
        <v>23</v>
      </c>
      <c r="D7" s="72" t="s">
        <v>55</v>
      </c>
      <c r="E7" s="72" t="s">
        <v>23</v>
      </c>
      <c r="F7" s="72" t="s">
        <v>55</v>
      </c>
      <c r="G7" s="72" t="s">
        <v>23</v>
      </c>
      <c r="H7" s="72" t="s">
        <v>55</v>
      </c>
      <c r="I7" s="72" t="s">
        <v>23</v>
      </c>
      <c r="J7" s="72" t="s">
        <v>55</v>
      </c>
      <c r="K7" s="72" t="s">
        <v>23</v>
      </c>
      <c r="L7" s="44" t="s">
        <v>55</v>
      </c>
      <c r="M7" s="44" t="s">
        <v>23</v>
      </c>
      <c r="N7" s="72" t="s">
        <v>55</v>
      </c>
      <c r="O7" s="72" t="s">
        <v>23</v>
      </c>
      <c r="P7" s="72" t="s">
        <v>55</v>
      </c>
    </row>
    <row r="8" spans="2:16" ht="15">
      <c r="B8" s="205"/>
      <c r="C8" s="208"/>
      <c r="D8" s="209"/>
      <c r="E8" s="208"/>
      <c r="F8" s="209"/>
      <c r="G8" s="208"/>
      <c r="H8" s="209"/>
      <c r="I8" s="208"/>
      <c r="J8" s="209"/>
      <c r="K8" s="208"/>
      <c r="L8" s="210"/>
      <c r="M8" s="211"/>
      <c r="N8" s="209"/>
      <c r="O8" s="208"/>
      <c r="P8" s="209"/>
    </row>
    <row r="9" spans="2:16" ht="15">
      <c r="B9" s="205" t="s">
        <v>340</v>
      </c>
      <c r="C9" s="115">
        <v>263</v>
      </c>
      <c r="D9" s="245">
        <v>0.22419422209719628</v>
      </c>
      <c r="E9" s="115">
        <v>27</v>
      </c>
      <c r="F9" s="245">
        <v>0.2280212819863187</v>
      </c>
      <c r="G9" s="115">
        <v>60</v>
      </c>
      <c r="H9" s="245">
        <v>0.21095562899936712</v>
      </c>
      <c r="I9" s="115">
        <v>90</v>
      </c>
      <c r="J9" s="245">
        <v>0.2607561929595828</v>
      </c>
      <c r="K9" s="50">
        <v>52</v>
      </c>
      <c r="L9" s="246">
        <v>0.18856293287884832</v>
      </c>
      <c r="M9" s="92">
        <v>26</v>
      </c>
      <c r="N9" s="253">
        <v>0.2140622427136506</v>
      </c>
      <c r="O9" s="50">
        <v>8</v>
      </c>
      <c r="P9" s="245">
        <v>0.28735632183908044</v>
      </c>
    </row>
    <row r="10" spans="2:16" ht="30">
      <c r="B10" s="237" t="s">
        <v>341</v>
      </c>
      <c r="C10" s="115">
        <v>622</v>
      </c>
      <c r="D10" s="247">
        <v>0.5302235975074376</v>
      </c>
      <c r="E10" s="115">
        <v>90</v>
      </c>
      <c r="F10" s="247">
        <v>0.7600709399543958</v>
      </c>
      <c r="G10" s="115">
        <v>142</v>
      </c>
      <c r="H10" s="247">
        <v>0.49926165529850225</v>
      </c>
      <c r="I10" s="115">
        <v>170</v>
      </c>
      <c r="J10" s="247">
        <v>0.492539475590323</v>
      </c>
      <c r="K10" s="115">
        <v>130</v>
      </c>
      <c r="L10" s="250">
        <v>0.4714073321971208</v>
      </c>
      <c r="M10" s="118">
        <v>70</v>
      </c>
      <c r="N10" s="254">
        <v>0.5763214226905977</v>
      </c>
      <c r="O10" s="115">
        <v>20</v>
      </c>
      <c r="P10" s="247">
        <v>0.7183908045977011</v>
      </c>
    </row>
    <row r="11" spans="2:16" ht="15">
      <c r="B11" s="205"/>
      <c r="C11" s="115"/>
      <c r="D11" s="245"/>
      <c r="E11" s="115"/>
      <c r="F11" s="245"/>
      <c r="G11" s="115"/>
      <c r="H11" s="245"/>
      <c r="I11" s="115"/>
      <c r="J11" s="245"/>
      <c r="K11" s="50"/>
      <c r="L11" s="246"/>
      <c r="M11" s="92"/>
      <c r="N11" s="253"/>
      <c r="O11" s="50"/>
      <c r="P11" s="245"/>
    </row>
    <row r="12" spans="2:16" ht="15">
      <c r="B12" s="214" t="s">
        <v>246</v>
      </c>
      <c r="C12" s="208"/>
      <c r="D12" s="248"/>
      <c r="E12" s="208"/>
      <c r="F12" s="248"/>
      <c r="G12" s="208"/>
      <c r="H12" s="248"/>
      <c r="I12" s="208"/>
      <c r="J12" s="248"/>
      <c r="K12" s="208"/>
      <c r="L12" s="251"/>
      <c r="M12" s="211"/>
      <c r="N12" s="248"/>
      <c r="O12" s="208"/>
      <c r="P12" s="248"/>
    </row>
    <row r="13" spans="2:16" ht="15">
      <c r="B13" s="215" t="s">
        <v>249</v>
      </c>
      <c r="C13" s="115">
        <v>10531</v>
      </c>
      <c r="D13" s="245">
        <v>8.977145828538305</v>
      </c>
      <c r="E13" s="115">
        <v>10851</v>
      </c>
      <c r="F13" s="245">
        <v>91.63921966050165</v>
      </c>
      <c r="G13" s="115">
        <v>25796</v>
      </c>
      <c r="H13" s="245">
        <v>90.6968567611279</v>
      </c>
      <c r="I13" s="115">
        <v>31163</v>
      </c>
      <c r="J13" s="245">
        <v>90.28828045777199</v>
      </c>
      <c r="K13" s="50">
        <v>24531</v>
      </c>
      <c r="L13" s="246">
        <v>88.95456358559669</v>
      </c>
      <c r="M13" s="92">
        <v>10680</v>
      </c>
      <c r="N13" s="253">
        <v>87.93018277622262</v>
      </c>
      <c r="O13" s="50">
        <v>2416</v>
      </c>
      <c r="P13" s="245">
        <v>86.7816091954023</v>
      </c>
    </row>
    <row r="14" spans="2:16" ht="15">
      <c r="B14" s="215" t="s">
        <v>247</v>
      </c>
      <c r="C14" s="115">
        <v>4995</v>
      </c>
      <c r="D14" s="245">
        <v>4.257985320819375</v>
      </c>
      <c r="E14" s="115">
        <v>278</v>
      </c>
      <c r="F14" s="245">
        <v>2.3477746811924667</v>
      </c>
      <c r="G14" s="115">
        <v>840</v>
      </c>
      <c r="H14" s="245">
        <v>2.95337880599114</v>
      </c>
      <c r="I14" s="115">
        <v>1287</v>
      </c>
      <c r="J14" s="245">
        <v>3.728813559322034</v>
      </c>
      <c r="K14" s="50">
        <v>1201</v>
      </c>
      <c r="L14" s="246">
        <v>4.3550785074518625</v>
      </c>
      <c r="M14" s="92">
        <v>622</v>
      </c>
      <c r="N14" s="253">
        <v>5.1210274987650255</v>
      </c>
      <c r="O14" s="50">
        <v>177</v>
      </c>
      <c r="P14" s="245">
        <v>6.357758620689655</v>
      </c>
    </row>
    <row r="15" spans="2:16" ht="15">
      <c r="B15" s="215" t="s">
        <v>248</v>
      </c>
      <c r="C15" s="115">
        <v>6289</v>
      </c>
      <c r="D15" s="245">
        <v>5.361054991518127</v>
      </c>
      <c r="E15" s="115">
        <v>610</v>
      </c>
      <c r="F15" s="245">
        <v>5.151591926357571</v>
      </c>
      <c r="G15" s="115">
        <v>1529</v>
      </c>
      <c r="H15" s="245">
        <v>5.375852612333873</v>
      </c>
      <c r="I15" s="115">
        <v>2486</v>
      </c>
      <c r="J15" s="245">
        <v>7.202665507750254</v>
      </c>
      <c r="K15" s="50">
        <v>1499</v>
      </c>
      <c r="L15" s="246">
        <v>5.43568916125757</v>
      </c>
      <c r="M15" s="92">
        <v>671</v>
      </c>
      <c r="N15" s="253">
        <v>5.524452494648444</v>
      </c>
      <c r="O15" s="50">
        <v>156</v>
      </c>
      <c r="P15" s="245">
        <v>5.603448275862069</v>
      </c>
    </row>
    <row r="16" spans="2:16" ht="15">
      <c r="B16" s="213"/>
      <c r="C16" s="208"/>
      <c r="D16" s="248"/>
      <c r="E16" s="208"/>
      <c r="F16" s="248"/>
      <c r="G16" s="208"/>
      <c r="H16" s="248"/>
      <c r="I16" s="208"/>
      <c r="J16" s="248"/>
      <c r="K16" s="208"/>
      <c r="L16" s="251"/>
      <c r="M16" s="211"/>
      <c r="N16" s="248"/>
      <c r="O16" s="208"/>
      <c r="P16" s="248"/>
    </row>
    <row r="17" spans="2:16" s="57" customFormat="1" ht="19.5" customHeight="1">
      <c r="B17" s="100" t="s">
        <v>328</v>
      </c>
      <c r="C17" s="50"/>
      <c r="D17" s="245"/>
      <c r="E17" s="50"/>
      <c r="F17" s="249"/>
      <c r="G17" s="50"/>
      <c r="H17" s="245"/>
      <c r="I17" s="55"/>
      <c r="J17" s="249"/>
      <c r="K17" s="55"/>
      <c r="L17" s="252"/>
      <c r="M17" s="54"/>
      <c r="N17" s="255"/>
      <c r="O17" s="50"/>
      <c r="P17" s="249"/>
    </row>
    <row r="18" spans="2:16" s="57" customFormat="1" ht="19.5" customHeight="1">
      <c r="B18" s="243" t="s">
        <v>250</v>
      </c>
      <c r="C18" s="50">
        <v>75831</v>
      </c>
      <c r="D18" s="245">
        <v>64.64209907168248</v>
      </c>
      <c r="E18" s="50">
        <v>8624</v>
      </c>
      <c r="F18" s="245">
        <v>72.83168651296343</v>
      </c>
      <c r="G18" s="50">
        <v>19488</v>
      </c>
      <c r="H18" s="245">
        <v>68.51838829899445</v>
      </c>
      <c r="I18" s="50">
        <v>23505</v>
      </c>
      <c r="J18" s="245">
        <v>68.10082572794437</v>
      </c>
      <c r="K18" s="50">
        <v>16969</v>
      </c>
      <c r="L18" s="246">
        <v>61.53316169271494</v>
      </c>
      <c r="M18" s="92">
        <v>6735</v>
      </c>
      <c r="N18" s="253">
        <v>55.45035402601679</v>
      </c>
      <c r="O18" s="50">
        <v>1391</v>
      </c>
      <c r="P18" s="245">
        <v>49.964080459770116</v>
      </c>
    </row>
    <row r="19" spans="2:16" s="57" customFormat="1" ht="19.5" customHeight="1">
      <c r="B19" s="244" t="s">
        <v>251</v>
      </c>
      <c r="C19" s="50">
        <v>891</v>
      </c>
      <c r="D19" s="245">
        <v>0.7595325166866993</v>
      </c>
      <c r="E19" s="50">
        <v>86</v>
      </c>
      <c r="F19" s="245">
        <v>0.726290009289756</v>
      </c>
      <c r="G19" s="50">
        <v>217</v>
      </c>
      <c r="H19" s="245">
        <v>0.7629561915477112</v>
      </c>
      <c r="I19" s="50">
        <v>249</v>
      </c>
      <c r="J19" s="245">
        <v>0.721425467188179</v>
      </c>
      <c r="K19" s="50">
        <v>216</v>
      </c>
      <c r="L19" s="246">
        <v>0.7832614134967546</v>
      </c>
      <c r="M19" s="106">
        <v>88</v>
      </c>
      <c r="N19" s="253">
        <v>0.7245183599538942</v>
      </c>
      <c r="O19" s="50">
        <v>17</v>
      </c>
      <c r="P19" s="245">
        <v>0.610632183908046</v>
      </c>
    </row>
    <row r="20" spans="2:16" s="57" customFormat="1" ht="19.5" customHeight="1">
      <c r="B20" s="244" t="s">
        <v>252</v>
      </c>
      <c r="C20" s="50">
        <v>2807</v>
      </c>
      <c r="D20" s="245">
        <v>2.3928257848928896</v>
      </c>
      <c r="E20" s="50">
        <v>424</v>
      </c>
      <c r="F20" s="245">
        <v>3.58077865045182</v>
      </c>
      <c r="G20" s="50">
        <v>705</v>
      </c>
      <c r="H20" s="245">
        <v>2.4787286407425637</v>
      </c>
      <c r="I20" s="50">
        <v>935</v>
      </c>
      <c r="J20" s="245">
        <v>2.7089671157467765</v>
      </c>
      <c r="K20" s="50">
        <v>534</v>
      </c>
      <c r="L20" s="246">
        <v>1.9363962722558654</v>
      </c>
      <c r="M20" s="92">
        <v>225</v>
      </c>
      <c r="N20" s="253">
        <v>1.8524617157912069</v>
      </c>
      <c r="O20" s="50">
        <v>49</v>
      </c>
      <c r="P20" s="245">
        <v>1.7600574712643677</v>
      </c>
    </row>
    <row r="21" spans="2:16" s="57" customFormat="1" ht="19.5" customHeight="1">
      <c r="B21" s="243" t="s">
        <v>253</v>
      </c>
      <c r="C21" s="50">
        <v>37539</v>
      </c>
      <c r="D21" s="245">
        <v>32.00010229394164</v>
      </c>
      <c r="E21" s="50">
        <v>2682</v>
      </c>
      <c r="F21" s="245">
        <v>22.650114010640994</v>
      </c>
      <c r="G21" s="50">
        <v>7967</v>
      </c>
      <c r="H21" s="245">
        <v>28.01139160396597</v>
      </c>
      <c r="I21" s="50">
        <v>10765</v>
      </c>
      <c r="J21" s="245">
        <v>31.189337968998988</v>
      </c>
      <c r="K21" s="50">
        <v>9812</v>
      </c>
      <c r="L21" s="246">
        <v>35.58037495013961</v>
      </c>
      <c r="M21" s="92">
        <v>5066</v>
      </c>
      <c r="N21" s="253">
        <v>41.70920467643669</v>
      </c>
      <c r="O21" s="50">
        <v>1322</v>
      </c>
      <c r="P21" s="245">
        <v>47.485632183908045</v>
      </c>
    </row>
    <row r="22" spans="2:16" s="57" customFormat="1" ht="19.5" customHeight="1">
      <c r="B22" s="103"/>
      <c r="C22" s="50"/>
      <c r="D22" s="245"/>
      <c r="E22" s="50"/>
      <c r="F22" s="245"/>
      <c r="G22" s="50"/>
      <c r="H22" s="245"/>
      <c r="I22" s="50"/>
      <c r="J22" s="245"/>
      <c r="K22" s="50"/>
      <c r="L22" s="246"/>
      <c r="M22" s="92"/>
      <c r="N22" s="253"/>
      <c r="O22" s="50"/>
      <c r="P22" s="245"/>
    </row>
    <row r="23" spans="2:16" s="57" customFormat="1" ht="19.5" customHeight="1">
      <c r="B23" s="103" t="s">
        <v>329</v>
      </c>
      <c r="C23" s="50">
        <v>12694</v>
      </c>
      <c r="D23" s="245">
        <v>10.82099412662285</v>
      </c>
      <c r="E23" s="50">
        <v>1425</v>
      </c>
      <c r="F23" s="245">
        <v>12.034456549277934</v>
      </c>
      <c r="G23" s="50">
        <v>3127</v>
      </c>
      <c r="H23" s="245">
        <v>10.994304198017018</v>
      </c>
      <c r="I23" s="50">
        <v>3621</v>
      </c>
      <c r="J23" s="245">
        <v>10.491090830073881</v>
      </c>
      <c r="K23" s="50">
        <v>2815</v>
      </c>
      <c r="L23" s="246">
        <v>10.207781847191502</v>
      </c>
      <c r="M23" s="92">
        <v>1352</v>
      </c>
      <c r="N23" s="253">
        <v>11.13123662110983</v>
      </c>
      <c r="O23" s="50">
        <v>354</v>
      </c>
      <c r="P23" s="245">
        <v>12.71551724137931</v>
      </c>
    </row>
    <row r="24" spans="2:16" ht="15">
      <c r="B24" s="213"/>
      <c r="C24" s="208"/>
      <c r="D24" s="209"/>
      <c r="E24" s="208"/>
      <c r="F24" s="209"/>
      <c r="G24" s="208"/>
      <c r="H24" s="209"/>
      <c r="I24" s="208"/>
      <c r="J24" s="209"/>
      <c r="K24" s="208"/>
      <c r="L24" s="210"/>
      <c r="M24" s="211"/>
      <c r="N24" s="209"/>
      <c r="O24" s="208"/>
      <c r="P24" s="209"/>
    </row>
    <row r="25" spans="2:16" s="57" customFormat="1" ht="19.5" customHeight="1">
      <c r="B25" s="46" t="s">
        <v>155</v>
      </c>
      <c r="C25" s="47">
        <v>117309</v>
      </c>
      <c r="D25" s="48">
        <v>100</v>
      </c>
      <c r="E25" s="47">
        <v>11841</v>
      </c>
      <c r="F25" s="48">
        <v>100</v>
      </c>
      <c r="G25" s="47">
        <v>28442</v>
      </c>
      <c r="H25" s="48">
        <v>100</v>
      </c>
      <c r="I25" s="47">
        <v>34515</v>
      </c>
      <c r="J25" s="48">
        <v>100</v>
      </c>
      <c r="K25" s="47">
        <v>27577</v>
      </c>
      <c r="L25" s="78">
        <v>100</v>
      </c>
      <c r="M25" s="107">
        <v>12146</v>
      </c>
      <c r="N25" s="48">
        <v>100</v>
      </c>
      <c r="O25" s="47">
        <v>2784</v>
      </c>
      <c r="P25" s="48">
        <v>100</v>
      </c>
    </row>
    <row r="26" spans="2:16" s="57" customFormat="1" ht="19.5" customHeight="1">
      <c r="B26" s="222"/>
      <c r="C26" s="109"/>
      <c r="D26" s="223"/>
      <c r="E26" s="109"/>
      <c r="F26" s="223"/>
      <c r="G26" s="109"/>
      <c r="H26" s="223"/>
      <c r="I26" s="109"/>
      <c r="J26" s="223"/>
      <c r="K26" s="109"/>
      <c r="L26" s="223"/>
      <c r="M26" s="109"/>
      <c r="N26" s="223"/>
      <c r="O26" s="109"/>
      <c r="P26" s="223"/>
    </row>
    <row r="27" spans="2:16" ht="26.25" customHeight="1">
      <c r="B27" s="350" t="s">
        <v>327</v>
      </c>
      <c r="C27" s="350"/>
      <c r="D27" s="350"/>
      <c r="E27" s="350"/>
      <c r="F27" s="350"/>
      <c r="G27" s="350"/>
      <c r="H27" s="350"/>
      <c r="I27" s="350"/>
      <c r="J27" s="350"/>
      <c r="K27" s="350"/>
      <c r="L27" s="350"/>
      <c r="M27" s="350"/>
      <c r="N27" s="350"/>
      <c r="O27" s="350"/>
      <c r="P27" s="350"/>
    </row>
    <row r="28" spans="2:16" ht="19.5" customHeight="1">
      <c r="B28" s="358" t="s">
        <v>381</v>
      </c>
      <c r="C28" s="349"/>
      <c r="D28" s="349"/>
      <c r="E28" s="349"/>
      <c r="F28" s="349"/>
      <c r="G28" s="349"/>
      <c r="H28" s="349"/>
      <c r="I28" s="349"/>
      <c r="J28" s="349"/>
      <c r="K28" s="349"/>
      <c r="L28" s="349"/>
      <c r="M28" s="349"/>
      <c r="N28" s="349"/>
      <c r="O28" s="349"/>
      <c r="P28" s="349"/>
    </row>
  </sheetData>
  <sheetProtection/>
  <mergeCells count="3">
    <mergeCell ref="B27:P27"/>
    <mergeCell ref="B5:B7"/>
    <mergeCell ref="B28:P28"/>
  </mergeCells>
  <printOptions horizontalCentered="1"/>
  <pageMargins left="0" right="0" top="0.5" bottom="0.5" header="0.25" footer="0.25"/>
  <pageSetup fitToHeight="1" fitToWidth="1" horizontalDpi="600" verticalDpi="600" orientation="landscape" scale="87" r:id="rId1"/>
</worksheet>
</file>

<file path=xl/worksheets/sheet24.xml><?xml version="1.0" encoding="utf-8"?>
<worksheet xmlns="http://schemas.openxmlformats.org/spreadsheetml/2006/main" xmlns:r="http://schemas.openxmlformats.org/officeDocument/2006/relationships">
  <sheetPr>
    <pageSetUpPr fitToPage="1"/>
  </sheetPr>
  <dimension ref="B1:P23"/>
  <sheetViews>
    <sheetView zoomScalePageLayoutView="0" workbookViewId="0" topLeftCell="A1">
      <selection activeCell="A1" sqref="A1"/>
    </sheetView>
  </sheetViews>
  <sheetFormatPr defaultColWidth="9.33203125" defaultRowHeight="12.75"/>
  <cols>
    <col min="1" max="1" width="4.5" style="1" customWidth="1"/>
    <col min="2" max="2" width="38.5" style="1" customWidth="1"/>
    <col min="3" max="3" width="11.16015625" style="1" bestFit="1" customWidth="1"/>
    <col min="4" max="4" width="8.16015625" style="1" bestFit="1" customWidth="1"/>
    <col min="5" max="5" width="10.66015625" style="1" bestFit="1" customWidth="1"/>
    <col min="6" max="6" width="8.16015625" style="1" bestFit="1" customWidth="1"/>
    <col min="7" max="7" width="10.66015625" style="1" bestFit="1" customWidth="1"/>
    <col min="8" max="8" width="8.16015625" style="1" bestFit="1" customWidth="1"/>
    <col min="9" max="9" width="10.66015625" style="1" bestFit="1" customWidth="1"/>
    <col min="10" max="10" width="8.16015625" style="1" bestFit="1" customWidth="1"/>
    <col min="11" max="11" width="10.66015625" style="1" bestFit="1" customWidth="1"/>
    <col min="12" max="12" width="8.16015625" style="1" bestFit="1" customWidth="1"/>
    <col min="13" max="13" width="10.66015625" style="1" bestFit="1" customWidth="1"/>
    <col min="14" max="14" width="8.16015625" style="1" bestFit="1" customWidth="1"/>
    <col min="15" max="15" width="10.66015625" style="1" bestFit="1" customWidth="1"/>
    <col min="16" max="16" width="8.16015625" style="1" bestFit="1" customWidth="1"/>
    <col min="17" max="16384" width="9.33203125" style="1" customWidth="1"/>
  </cols>
  <sheetData>
    <row r="1" spans="2:16" ht="15">
      <c r="B1" s="39" t="s">
        <v>337</v>
      </c>
      <c r="C1" s="40"/>
      <c r="D1" s="40"/>
      <c r="E1" s="40"/>
      <c r="F1" s="40"/>
      <c r="G1" s="40"/>
      <c r="H1" s="40"/>
      <c r="I1" s="40"/>
      <c r="J1" s="40"/>
      <c r="K1" s="40"/>
      <c r="L1" s="40"/>
      <c r="M1" s="40"/>
      <c r="N1" s="40"/>
      <c r="O1" s="40"/>
      <c r="P1" s="40"/>
    </row>
    <row r="2" spans="2:16" ht="15.75">
      <c r="B2" s="41" t="s">
        <v>335</v>
      </c>
      <c r="C2" s="40"/>
      <c r="D2" s="40"/>
      <c r="E2" s="40"/>
      <c r="F2" s="40"/>
      <c r="G2" s="40"/>
      <c r="H2" s="40"/>
      <c r="I2" s="40"/>
      <c r="J2" s="40"/>
      <c r="K2" s="40"/>
      <c r="L2" s="40"/>
      <c r="M2" s="40"/>
      <c r="N2" s="40"/>
      <c r="O2" s="40"/>
      <c r="P2" s="40"/>
    </row>
    <row r="3" spans="2:16" ht="15.75">
      <c r="B3" s="41" t="s">
        <v>1</v>
      </c>
      <c r="C3" s="40"/>
      <c r="D3" s="40"/>
      <c r="E3" s="40"/>
      <c r="F3" s="40"/>
      <c r="G3" s="40"/>
      <c r="H3" s="40"/>
      <c r="I3" s="40"/>
      <c r="J3" s="40"/>
      <c r="K3" s="40"/>
      <c r="L3" s="40"/>
      <c r="M3" s="40"/>
      <c r="N3" s="40"/>
      <c r="O3" s="40"/>
      <c r="P3" s="40"/>
    </row>
    <row r="4" spans="2:16" ht="15">
      <c r="B4" s="39" t="s">
        <v>347</v>
      </c>
      <c r="C4" s="40"/>
      <c r="D4" s="40"/>
      <c r="E4" s="40"/>
      <c r="F4" s="40"/>
      <c r="G4" s="40"/>
      <c r="H4" s="40"/>
      <c r="I4" s="40"/>
      <c r="J4" s="40"/>
      <c r="K4" s="40"/>
      <c r="L4" s="40"/>
      <c r="M4" s="40"/>
      <c r="N4" s="40"/>
      <c r="O4" s="40"/>
      <c r="P4" s="40"/>
    </row>
    <row r="5" spans="2:16" ht="15">
      <c r="B5" s="297" t="s">
        <v>175</v>
      </c>
      <c r="C5" s="63" t="s">
        <v>45</v>
      </c>
      <c r="D5" s="64"/>
      <c r="E5" s="64"/>
      <c r="F5" s="64"/>
      <c r="G5" s="64"/>
      <c r="H5" s="64"/>
      <c r="I5" s="64"/>
      <c r="J5" s="64"/>
      <c r="K5" s="64"/>
      <c r="L5" s="65"/>
      <c r="M5" s="64"/>
      <c r="N5" s="66"/>
      <c r="O5" s="63" t="s">
        <v>46</v>
      </c>
      <c r="P5" s="66"/>
    </row>
    <row r="6" spans="2:16" ht="15">
      <c r="B6" s="351"/>
      <c r="C6" s="67" t="s">
        <v>48</v>
      </c>
      <c r="D6" s="68"/>
      <c r="E6" s="69" t="s">
        <v>49</v>
      </c>
      <c r="F6" s="68"/>
      <c r="G6" s="69" t="s">
        <v>50</v>
      </c>
      <c r="H6" s="68"/>
      <c r="I6" s="69" t="s">
        <v>51</v>
      </c>
      <c r="J6" s="68"/>
      <c r="K6" s="69" t="s">
        <v>52</v>
      </c>
      <c r="L6" s="68"/>
      <c r="M6" s="70" t="s">
        <v>226</v>
      </c>
      <c r="N6" s="68"/>
      <c r="O6" s="69" t="s">
        <v>54</v>
      </c>
      <c r="P6" s="68"/>
    </row>
    <row r="7" spans="2:16" ht="15">
      <c r="B7" s="352"/>
      <c r="C7" s="72" t="s">
        <v>23</v>
      </c>
      <c r="D7" s="72" t="s">
        <v>55</v>
      </c>
      <c r="E7" s="72" t="s">
        <v>23</v>
      </c>
      <c r="F7" s="72" t="s">
        <v>55</v>
      </c>
      <c r="G7" s="72" t="s">
        <v>23</v>
      </c>
      <c r="H7" s="72" t="s">
        <v>55</v>
      </c>
      <c r="I7" s="72" t="s">
        <v>23</v>
      </c>
      <c r="J7" s="72" t="s">
        <v>55</v>
      </c>
      <c r="K7" s="44" t="s">
        <v>23</v>
      </c>
      <c r="L7" s="44" t="s">
        <v>55</v>
      </c>
      <c r="M7" s="44" t="s">
        <v>23</v>
      </c>
      <c r="N7" s="72" t="s">
        <v>55</v>
      </c>
      <c r="O7" s="72" t="s">
        <v>23</v>
      </c>
      <c r="P7" s="72" t="s">
        <v>55</v>
      </c>
    </row>
    <row r="8" spans="2:16" ht="32.25" customHeight="1">
      <c r="B8" s="91" t="s">
        <v>261</v>
      </c>
      <c r="C8" s="50">
        <v>4367</v>
      </c>
      <c r="D8" s="51">
        <v>3.7226470262298714</v>
      </c>
      <c r="E8" s="50">
        <v>3431</v>
      </c>
      <c r="F8" s="51">
        <v>3.922442866778704</v>
      </c>
      <c r="G8" s="50">
        <v>642</v>
      </c>
      <c r="H8" s="51">
        <v>2.8799569352233987</v>
      </c>
      <c r="I8" s="50">
        <v>25</v>
      </c>
      <c r="J8" s="51">
        <v>3.221649484536082</v>
      </c>
      <c r="K8" s="92">
        <v>196</v>
      </c>
      <c r="L8" s="74">
        <v>4.81335952848723</v>
      </c>
      <c r="M8" s="53">
        <v>53</v>
      </c>
      <c r="N8" s="74">
        <v>2.4859287054409007</v>
      </c>
      <c r="O8" s="50">
        <v>251</v>
      </c>
      <c r="P8" s="51">
        <v>3.041318308493881</v>
      </c>
    </row>
    <row r="9" spans="2:16" ht="34.5" customHeight="1">
      <c r="B9" s="91" t="s">
        <v>262</v>
      </c>
      <c r="C9" s="50">
        <v>953</v>
      </c>
      <c r="D9" s="51">
        <v>0.8123843865347076</v>
      </c>
      <c r="E9" s="50">
        <v>741</v>
      </c>
      <c r="F9" s="51">
        <v>0.8471379085639812</v>
      </c>
      <c r="G9" s="50">
        <v>157</v>
      </c>
      <c r="H9" s="51">
        <v>0.7042885340032299</v>
      </c>
      <c r="I9" s="50">
        <v>5</v>
      </c>
      <c r="J9" s="51">
        <v>0.6443298969072164</v>
      </c>
      <c r="K9" s="92">
        <v>32</v>
      </c>
      <c r="L9" s="74">
        <v>0.7858546168958742</v>
      </c>
      <c r="M9" s="92">
        <v>7</v>
      </c>
      <c r="N9" s="74">
        <v>0.3283302063789869</v>
      </c>
      <c r="O9" s="50">
        <v>38</v>
      </c>
      <c r="P9" s="51">
        <v>0.4604386283775597</v>
      </c>
    </row>
    <row r="10" spans="2:16" ht="30" customHeight="1">
      <c r="B10" s="91" t="s">
        <v>263</v>
      </c>
      <c r="C10" s="50">
        <v>7752</v>
      </c>
      <c r="D10" s="51">
        <v>6.608188630028386</v>
      </c>
      <c r="E10" s="50">
        <v>5287</v>
      </c>
      <c r="F10" s="51">
        <v>6.044288964342468</v>
      </c>
      <c r="G10" s="50">
        <v>2048</v>
      </c>
      <c r="H10" s="51">
        <v>9.187152341647229</v>
      </c>
      <c r="I10" s="50">
        <v>43</v>
      </c>
      <c r="J10" s="51">
        <v>5.541237113402062</v>
      </c>
      <c r="K10" s="92">
        <v>247</v>
      </c>
      <c r="L10" s="74">
        <v>6.06581532416503</v>
      </c>
      <c r="M10" s="106">
        <v>89</v>
      </c>
      <c r="N10" s="74">
        <v>4.174484052532833</v>
      </c>
      <c r="O10" s="50">
        <v>392</v>
      </c>
      <c r="P10" s="51">
        <v>4.749787955894826</v>
      </c>
    </row>
    <row r="11" spans="2:16" ht="33.75" customHeight="1">
      <c r="B11" s="91" t="s">
        <v>264</v>
      </c>
      <c r="C11" s="50">
        <v>335</v>
      </c>
      <c r="D11" s="51">
        <v>0.2855705870819801</v>
      </c>
      <c r="E11" s="50">
        <v>260</v>
      </c>
      <c r="F11" s="51">
        <v>0.2972413714259583</v>
      </c>
      <c r="G11" s="50">
        <v>52</v>
      </c>
      <c r="H11" s="51">
        <v>0.2332675399246366</v>
      </c>
      <c r="I11" s="50">
        <v>1</v>
      </c>
      <c r="J11" s="51">
        <v>0.12886597938144329</v>
      </c>
      <c r="K11" s="92">
        <v>11</v>
      </c>
      <c r="L11" s="74">
        <v>0.27013752455795675</v>
      </c>
      <c r="M11" s="53">
        <v>6</v>
      </c>
      <c r="N11" s="74">
        <v>0.28142589118198874</v>
      </c>
      <c r="O11" s="50">
        <v>15</v>
      </c>
      <c r="P11" s="51">
        <v>0.1817520901490367</v>
      </c>
    </row>
    <row r="12" spans="2:16" ht="39.75" customHeight="1">
      <c r="B12" s="91" t="s">
        <v>265</v>
      </c>
      <c r="C12" s="50">
        <v>2300</v>
      </c>
      <c r="D12" s="51">
        <v>1.9606338814583708</v>
      </c>
      <c r="E12" s="50">
        <v>1835</v>
      </c>
      <c r="F12" s="51">
        <v>2.097838140640898</v>
      </c>
      <c r="G12" s="50">
        <v>272</v>
      </c>
      <c r="H12" s="51">
        <v>1.2201686703750225</v>
      </c>
      <c r="I12" s="106">
        <v>23</v>
      </c>
      <c r="J12" s="51">
        <v>2.9639175257731956</v>
      </c>
      <c r="K12" s="92">
        <v>126</v>
      </c>
      <c r="L12" s="74">
        <v>3.094302554027505</v>
      </c>
      <c r="M12" s="106">
        <v>28</v>
      </c>
      <c r="N12" s="74">
        <v>1.3133208255159476</v>
      </c>
      <c r="O12" s="50">
        <v>114</v>
      </c>
      <c r="P12" s="51">
        <v>1.381315885132679</v>
      </c>
    </row>
    <row r="13" spans="2:16" ht="33" customHeight="1">
      <c r="B13" s="110" t="s">
        <v>266</v>
      </c>
      <c r="C13" s="50">
        <v>38</v>
      </c>
      <c r="D13" s="51">
        <v>0.03239308151974699</v>
      </c>
      <c r="E13" s="50">
        <v>35</v>
      </c>
      <c r="F13" s="51">
        <v>0.04001326153810977</v>
      </c>
      <c r="G13" s="50">
        <v>0</v>
      </c>
      <c r="H13" s="51">
        <v>0</v>
      </c>
      <c r="I13" s="53">
        <v>0</v>
      </c>
      <c r="J13" s="51">
        <v>0</v>
      </c>
      <c r="K13" s="92">
        <v>0</v>
      </c>
      <c r="L13" s="74">
        <v>0</v>
      </c>
      <c r="M13" s="53">
        <v>0</v>
      </c>
      <c r="N13" s="74">
        <v>0</v>
      </c>
      <c r="O13" s="50">
        <v>1</v>
      </c>
      <c r="P13" s="51">
        <v>0.01211680600993578</v>
      </c>
    </row>
    <row r="14" spans="2:16" ht="18" customHeight="1">
      <c r="B14" s="49" t="s">
        <v>267</v>
      </c>
      <c r="C14" s="50">
        <v>208</v>
      </c>
      <c r="D14" s="51">
        <v>0.1773094988449309</v>
      </c>
      <c r="E14" s="50">
        <v>136</v>
      </c>
      <c r="F14" s="51">
        <v>0.15548010197665513</v>
      </c>
      <c r="G14" s="50">
        <v>53</v>
      </c>
      <c r="H14" s="51">
        <v>0.2377534541539566</v>
      </c>
      <c r="I14" s="50">
        <v>2</v>
      </c>
      <c r="J14" s="51">
        <v>0.25773195876288657</v>
      </c>
      <c r="K14" s="92">
        <v>6</v>
      </c>
      <c r="L14" s="74">
        <v>0.14734774066797643</v>
      </c>
      <c r="M14" s="53">
        <v>9</v>
      </c>
      <c r="N14" s="74">
        <v>0.42213883677298314</v>
      </c>
      <c r="O14" s="50">
        <v>18</v>
      </c>
      <c r="P14" s="51">
        <v>0.21810250817884408</v>
      </c>
    </row>
    <row r="15" spans="2:16" ht="19.5" customHeight="1">
      <c r="B15" s="46" t="s">
        <v>268</v>
      </c>
      <c r="C15" s="47">
        <v>103431</v>
      </c>
      <c r="D15" s="48">
        <v>88.16970564918293</v>
      </c>
      <c r="E15" s="47">
        <v>78278</v>
      </c>
      <c r="F15" s="48">
        <v>89.49023104800447</v>
      </c>
      <c r="G15" s="47">
        <v>18564</v>
      </c>
      <c r="H15" s="48">
        <v>83.27651175309528</v>
      </c>
      <c r="I15" s="47">
        <v>707</v>
      </c>
      <c r="J15" s="48">
        <v>91.1082474226804</v>
      </c>
      <c r="K15" s="107">
        <v>3619</v>
      </c>
      <c r="L15" s="78">
        <v>88.87524557956779</v>
      </c>
      <c r="M15" s="107">
        <v>1954</v>
      </c>
      <c r="N15" s="78">
        <v>91.65103189493433</v>
      </c>
      <c r="O15" s="47">
        <v>7578</v>
      </c>
      <c r="P15" s="48">
        <v>91.82115594329335</v>
      </c>
    </row>
    <row r="16" spans="2:16" ht="19.5" customHeight="1">
      <c r="B16" s="46" t="s">
        <v>155</v>
      </c>
      <c r="C16" s="274">
        <v>117309</v>
      </c>
      <c r="D16" s="289">
        <v>100</v>
      </c>
      <c r="E16" s="274">
        <v>87471</v>
      </c>
      <c r="F16" s="289">
        <v>100</v>
      </c>
      <c r="G16" s="274">
        <v>22292</v>
      </c>
      <c r="H16" s="289">
        <v>100</v>
      </c>
      <c r="I16" s="274">
        <v>776</v>
      </c>
      <c r="J16" s="289">
        <v>100</v>
      </c>
      <c r="K16" s="274">
        <v>4072</v>
      </c>
      <c r="L16" s="289">
        <v>100</v>
      </c>
      <c r="M16" s="275">
        <v>2132</v>
      </c>
      <c r="N16" s="290">
        <v>100</v>
      </c>
      <c r="O16" s="274">
        <v>8253</v>
      </c>
      <c r="P16" s="289">
        <v>100</v>
      </c>
    </row>
    <row r="17" spans="2:16" s="33" customFormat="1" ht="29.25" customHeight="1">
      <c r="B17" s="361" t="s">
        <v>332</v>
      </c>
      <c r="C17" s="362"/>
      <c r="D17" s="362"/>
      <c r="E17" s="362"/>
      <c r="F17" s="362"/>
      <c r="G17" s="362"/>
      <c r="H17" s="362"/>
      <c r="I17" s="362"/>
      <c r="J17" s="362"/>
      <c r="K17" s="362"/>
      <c r="L17" s="362"/>
      <c r="M17" s="362"/>
      <c r="N17" s="362"/>
      <c r="O17" s="362"/>
      <c r="P17" s="362"/>
    </row>
    <row r="18" spans="2:16" s="33" customFormat="1" ht="24" customHeight="1">
      <c r="B18" s="363" t="s">
        <v>333</v>
      </c>
      <c r="C18" s="296"/>
      <c r="D18" s="296"/>
      <c r="E18" s="296"/>
      <c r="F18" s="296"/>
      <c r="G18" s="296"/>
      <c r="H18" s="296"/>
      <c r="I18" s="296"/>
      <c r="J18" s="296"/>
      <c r="K18" s="296"/>
      <c r="L18" s="296"/>
      <c r="M18" s="296"/>
      <c r="N18" s="296"/>
      <c r="O18" s="296"/>
      <c r="P18" s="296"/>
    </row>
    <row r="19" spans="2:16" s="33" customFormat="1" ht="24" customHeight="1">
      <c r="B19" s="359" t="s">
        <v>0</v>
      </c>
      <c r="C19" s="360"/>
      <c r="D19" s="360"/>
      <c r="E19" s="360"/>
      <c r="F19" s="360"/>
      <c r="G19" s="360"/>
      <c r="H19" s="360"/>
      <c r="I19" s="360"/>
      <c r="J19" s="360"/>
      <c r="K19" s="360"/>
      <c r="L19" s="360"/>
      <c r="M19" s="360"/>
      <c r="N19" s="360"/>
      <c r="O19" s="360"/>
      <c r="P19" s="360"/>
    </row>
    <row r="20" spans="2:16" ht="24" customHeight="1">
      <c r="B20" s="295" t="s">
        <v>203</v>
      </c>
      <c r="C20" s="296"/>
      <c r="D20" s="296"/>
      <c r="E20" s="296"/>
      <c r="F20" s="296"/>
      <c r="G20" s="296"/>
      <c r="H20" s="296"/>
      <c r="I20" s="296"/>
      <c r="J20" s="296"/>
      <c r="K20" s="296"/>
      <c r="L20" s="296"/>
      <c r="M20" s="296"/>
      <c r="N20" s="296"/>
      <c r="O20" s="296"/>
      <c r="P20" s="296"/>
    </row>
    <row r="21" spans="2:16" s="33" customFormat="1" ht="19.5" customHeight="1">
      <c r="B21" s="353" t="s">
        <v>381</v>
      </c>
      <c r="C21" s="316"/>
      <c r="D21" s="316"/>
      <c r="E21" s="316"/>
      <c r="F21" s="316"/>
      <c r="G21" s="316"/>
      <c r="H21" s="316"/>
      <c r="I21" s="316"/>
      <c r="J21" s="316"/>
      <c r="K21" s="316"/>
      <c r="L21" s="316"/>
      <c r="M21" s="316"/>
      <c r="N21" s="316"/>
      <c r="O21" s="316"/>
      <c r="P21" s="316"/>
    </row>
    <row r="23" ht="12.75">
      <c r="B23"/>
    </row>
  </sheetData>
  <sheetProtection/>
  <mergeCells count="6">
    <mergeCell ref="B19:P19"/>
    <mergeCell ref="B21:P21"/>
    <mergeCell ref="B20:P20"/>
    <mergeCell ref="B17:P17"/>
    <mergeCell ref="B18:P18"/>
    <mergeCell ref="B5:B7"/>
  </mergeCells>
  <printOptions horizontalCentered="1"/>
  <pageMargins left="0" right="0" top="0.5" bottom="0.5" header="0.25" footer="0.25"/>
  <pageSetup fitToHeight="1" fitToWidth="1" horizontalDpi="600" verticalDpi="600" orientation="landscape" scale="94" r:id="rId1"/>
</worksheet>
</file>

<file path=xl/worksheets/sheet25.xml><?xml version="1.0" encoding="utf-8"?>
<worksheet xmlns="http://schemas.openxmlformats.org/spreadsheetml/2006/main" xmlns:r="http://schemas.openxmlformats.org/officeDocument/2006/relationships">
  <sheetPr>
    <pageSetUpPr fitToPage="1"/>
  </sheetPr>
  <dimension ref="A1:P23"/>
  <sheetViews>
    <sheetView zoomScalePageLayoutView="0" workbookViewId="0" topLeftCell="A1">
      <selection activeCell="A1" sqref="A1"/>
    </sheetView>
  </sheetViews>
  <sheetFormatPr defaultColWidth="9.33203125" defaultRowHeight="12.75"/>
  <cols>
    <col min="1" max="1" width="4.5" style="1" customWidth="1"/>
    <col min="2" max="2" width="38.5" style="1" customWidth="1"/>
    <col min="3" max="3" width="11.16015625" style="1" bestFit="1" customWidth="1"/>
    <col min="4" max="4" width="8.16015625" style="1" bestFit="1" customWidth="1"/>
    <col min="5" max="5" width="10.66015625" style="1" bestFit="1" customWidth="1"/>
    <col min="6" max="6" width="8.16015625" style="1" bestFit="1" customWidth="1"/>
    <col min="7" max="7" width="10.66015625" style="1" bestFit="1" customWidth="1"/>
    <col min="8" max="8" width="8.16015625" style="1" bestFit="1" customWidth="1"/>
    <col min="9" max="9" width="10.66015625" style="1" bestFit="1" customWidth="1"/>
    <col min="10" max="10" width="8.16015625" style="1" bestFit="1" customWidth="1"/>
    <col min="11" max="11" width="10.66015625" style="1" bestFit="1" customWidth="1"/>
    <col min="12" max="12" width="8.16015625" style="1" bestFit="1" customWidth="1"/>
    <col min="13" max="13" width="10.66015625" style="1" bestFit="1" customWidth="1"/>
    <col min="14" max="14" width="8.16015625" style="1" bestFit="1" customWidth="1"/>
    <col min="15" max="15" width="10.66015625" style="1" bestFit="1" customWidth="1"/>
    <col min="16" max="16" width="8.16015625" style="1" bestFit="1" customWidth="1"/>
    <col min="17" max="16384" width="9.33203125" style="1" customWidth="1"/>
  </cols>
  <sheetData>
    <row r="1" ht="15.75">
      <c r="A1" s="36"/>
    </row>
    <row r="2" spans="2:16" ht="15">
      <c r="B2" s="39" t="s">
        <v>334</v>
      </c>
      <c r="C2" s="40"/>
      <c r="D2" s="40"/>
      <c r="E2" s="40"/>
      <c r="F2" s="40"/>
      <c r="G2" s="40"/>
      <c r="H2" s="40"/>
      <c r="I2" s="40"/>
      <c r="J2" s="40"/>
      <c r="K2" s="40"/>
      <c r="L2" s="40"/>
      <c r="M2" s="40"/>
      <c r="N2" s="40"/>
      <c r="O2" s="40"/>
      <c r="P2" s="40"/>
    </row>
    <row r="3" spans="2:16" ht="15.75">
      <c r="B3" s="41" t="s">
        <v>335</v>
      </c>
      <c r="C3" s="40"/>
      <c r="D3" s="40"/>
      <c r="E3" s="40"/>
      <c r="F3" s="40"/>
      <c r="G3" s="40"/>
      <c r="H3" s="40"/>
      <c r="I3" s="40"/>
      <c r="J3" s="40"/>
      <c r="K3" s="40"/>
      <c r="L3" s="40"/>
      <c r="M3" s="40"/>
      <c r="N3" s="40"/>
      <c r="O3" s="40"/>
      <c r="P3" s="40"/>
    </row>
    <row r="4" spans="2:16" ht="15.75">
      <c r="B4" s="41" t="s">
        <v>336</v>
      </c>
      <c r="C4" s="40"/>
      <c r="D4" s="40"/>
      <c r="E4" s="40"/>
      <c r="F4" s="40"/>
      <c r="G4" s="40"/>
      <c r="H4" s="40"/>
      <c r="I4" s="40"/>
      <c r="J4" s="40"/>
      <c r="K4" s="40"/>
      <c r="L4" s="40"/>
      <c r="M4" s="40"/>
      <c r="N4" s="40"/>
      <c r="O4" s="40"/>
      <c r="P4" s="40"/>
    </row>
    <row r="5" spans="2:16" ht="15">
      <c r="B5" s="39" t="s">
        <v>347</v>
      </c>
      <c r="C5" s="40"/>
      <c r="D5" s="40"/>
      <c r="E5" s="40"/>
      <c r="F5" s="40"/>
      <c r="G5" s="40"/>
      <c r="H5" s="40"/>
      <c r="I5" s="40"/>
      <c r="J5" s="40"/>
      <c r="K5" s="40"/>
      <c r="L5" s="40"/>
      <c r="M5" s="40"/>
      <c r="N5" s="40"/>
      <c r="O5" s="40"/>
      <c r="P5" s="40"/>
    </row>
    <row r="6" spans="2:16" ht="15">
      <c r="B6" s="297" t="s">
        <v>175</v>
      </c>
      <c r="C6" s="63" t="s">
        <v>323</v>
      </c>
      <c r="D6" s="64"/>
      <c r="E6" s="64"/>
      <c r="F6" s="64"/>
      <c r="G6" s="64"/>
      <c r="H6" s="64"/>
      <c r="I6" s="64"/>
      <c r="J6" s="64"/>
      <c r="K6" s="64"/>
      <c r="L6" s="65"/>
      <c r="M6" s="64"/>
      <c r="N6" s="64"/>
      <c r="O6" s="69"/>
      <c r="P6" s="68"/>
    </row>
    <row r="7" spans="2:16" ht="15">
      <c r="B7" s="351"/>
      <c r="C7" s="67" t="s">
        <v>316</v>
      </c>
      <c r="D7" s="68"/>
      <c r="E7" s="69" t="s">
        <v>317</v>
      </c>
      <c r="F7" s="68"/>
      <c r="G7" s="242" t="s">
        <v>318</v>
      </c>
      <c r="H7" s="68"/>
      <c r="I7" s="242" t="s">
        <v>319</v>
      </c>
      <c r="J7" s="68"/>
      <c r="K7" s="69" t="s">
        <v>320</v>
      </c>
      <c r="L7" s="68"/>
      <c r="M7" s="70" t="s">
        <v>321</v>
      </c>
      <c r="N7" s="68"/>
      <c r="O7" s="69" t="s">
        <v>322</v>
      </c>
      <c r="P7" s="68"/>
    </row>
    <row r="8" spans="2:16" ht="15">
      <c r="B8" s="352"/>
      <c r="C8" s="72" t="s">
        <v>23</v>
      </c>
      <c r="D8" s="72" t="s">
        <v>55</v>
      </c>
      <c r="E8" s="72" t="s">
        <v>23</v>
      </c>
      <c r="F8" s="72" t="s">
        <v>55</v>
      </c>
      <c r="G8" s="72" t="s">
        <v>23</v>
      </c>
      <c r="H8" s="72" t="s">
        <v>55</v>
      </c>
      <c r="I8" s="72" t="s">
        <v>23</v>
      </c>
      <c r="J8" s="72" t="s">
        <v>55</v>
      </c>
      <c r="K8" s="72" t="s">
        <v>23</v>
      </c>
      <c r="L8" s="44" t="s">
        <v>55</v>
      </c>
      <c r="M8" s="44" t="s">
        <v>23</v>
      </c>
      <c r="N8" s="72" t="s">
        <v>55</v>
      </c>
      <c r="O8" s="72" t="s">
        <v>23</v>
      </c>
      <c r="P8" s="72" t="s">
        <v>55</v>
      </c>
    </row>
    <row r="9" spans="2:16" ht="32.25" customHeight="1">
      <c r="B9" s="91" t="s">
        <v>261</v>
      </c>
      <c r="C9" s="50">
        <v>4367</v>
      </c>
      <c r="D9" s="245">
        <v>3.7226470262298714</v>
      </c>
      <c r="E9" s="50">
        <v>404</v>
      </c>
      <c r="F9" s="245">
        <v>3.4118739971286205</v>
      </c>
      <c r="G9" s="50">
        <v>985</v>
      </c>
      <c r="H9" s="245">
        <v>3.463188242739611</v>
      </c>
      <c r="I9" s="50">
        <v>1228</v>
      </c>
      <c r="J9" s="245">
        <v>3.557873388381863</v>
      </c>
      <c r="K9" s="92">
        <v>1069</v>
      </c>
      <c r="L9" s="246">
        <v>3.876418754759401</v>
      </c>
      <c r="M9" s="53">
        <v>546</v>
      </c>
      <c r="N9" s="246">
        <v>4.495307096986663</v>
      </c>
      <c r="O9" s="50">
        <v>135</v>
      </c>
      <c r="P9" s="245">
        <v>4.849137931034483</v>
      </c>
    </row>
    <row r="10" spans="2:16" ht="34.5" customHeight="1">
      <c r="B10" s="91" t="s">
        <v>262</v>
      </c>
      <c r="C10" s="50">
        <v>953</v>
      </c>
      <c r="D10" s="245">
        <v>0.8123843865347076</v>
      </c>
      <c r="E10" s="50">
        <v>71</v>
      </c>
      <c r="F10" s="245">
        <v>0.5996115192973567</v>
      </c>
      <c r="G10" s="50">
        <v>181</v>
      </c>
      <c r="H10" s="245">
        <v>0.6363828141480908</v>
      </c>
      <c r="I10" s="50">
        <v>257</v>
      </c>
      <c r="J10" s="245">
        <v>0.7446037954512531</v>
      </c>
      <c r="K10" s="92">
        <v>264</v>
      </c>
      <c r="L10" s="246">
        <v>0.9573195053849222</v>
      </c>
      <c r="M10" s="92">
        <v>131</v>
      </c>
      <c r="N10" s="246">
        <v>1.0785443767495473</v>
      </c>
      <c r="O10" s="50">
        <v>49</v>
      </c>
      <c r="P10" s="245">
        <v>1.7600574712643677</v>
      </c>
    </row>
    <row r="11" spans="2:16" ht="30" customHeight="1">
      <c r="B11" s="91" t="s">
        <v>263</v>
      </c>
      <c r="C11" s="50">
        <v>7752</v>
      </c>
      <c r="D11" s="245">
        <v>6.608188630028386</v>
      </c>
      <c r="E11" s="50">
        <v>818</v>
      </c>
      <c r="F11" s="245">
        <v>6.908200320918842</v>
      </c>
      <c r="G11" s="50">
        <v>1759</v>
      </c>
      <c r="H11" s="245">
        <v>6.184515856831446</v>
      </c>
      <c r="I11" s="50">
        <v>2148</v>
      </c>
      <c r="J11" s="245">
        <v>6.223381138635376</v>
      </c>
      <c r="K11" s="92">
        <v>1823</v>
      </c>
      <c r="L11" s="246">
        <v>6.610581281502702</v>
      </c>
      <c r="M11" s="106">
        <v>966</v>
      </c>
      <c r="N11" s="246">
        <v>7.953235633130248</v>
      </c>
      <c r="O11" s="50">
        <v>242</v>
      </c>
      <c r="P11" s="245">
        <v>8.692528735632184</v>
      </c>
    </row>
    <row r="12" spans="2:16" ht="33.75" customHeight="1">
      <c r="B12" s="91" t="s">
        <v>264</v>
      </c>
      <c r="C12" s="50">
        <v>335</v>
      </c>
      <c r="D12" s="245">
        <v>0.2855705870819801</v>
      </c>
      <c r="E12" s="50">
        <v>20</v>
      </c>
      <c r="F12" s="245">
        <v>0.16890465332319904</v>
      </c>
      <c r="G12" s="50">
        <v>57</v>
      </c>
      <c r="H12" s="245">
        <v>0.20040784754939878</v>
      </c>
      <c r="I12" s="50">
        <v>83</v>
      </c>
      <c r="J12" s="245">
        <v>0.24047515572939304</v>
      </c>
      <c r="K12" s="92">
        <v>101</v>
      </c>
      <c r="L12" s="246">
        <v>0.36624723501468615</v>
      </c>
      <c r="M12" s="53">
        <v>57</v>
      </c>
      <c r="N12" s="246">
        <v>0.4692903013337724</v>
      </c>
      <c r="O12" s="50">
        <v>12</v>
      </c>
      <c r="P12" s="245">
        <v>0.43103448275862066</v>
      </c>
    </row>
    <row r="13" spans="2:16" ht="39.75" customHeight="1">
      <c r="B13" s="91" t="s">
        <v>265</v>
      </c>
      <c r="C13" s="50">
        <v>2300</v>
      </c>
      <c r="D13" s="245">
        <v>1.9606338814583708</v>
      </c>
      <c r="E13" s="50">
        <v>191</v>
      </c>
      <c r="F13" s="245">
        <v>1.613039439236551</v>
      </c>
      <c r="G13" s="50">
        <v>447</v>
      </c>
      <c r="H13" s="245">
        <v>1.571619436045285</v>
      </c>
      <c r="I13" s="106">
        <v>619</v>
      </c>
      <c r="J13" s="245">
        <v>1.7934231493553527</v>
      </c>
      <c r="K13" s="92">
        <v>643</v>
      </c>
      <c r="L13" s="246">
        <v>2.331653189251913</v>
      </c>
      <c r="M13" s="106">
        <v>312</v>
      </c>
      <c r="N13" s="246">
        <v>2.568746912563807</v>
      </c>
      <c r="O13" s="50">
        <v>88</v>
      </c>
      <c r="P13" s="245">
        <v>3.1609195402298855</v>
      </c>
    </row>
    <row r="14" spans="2:16" ht="33" customHeight="1">
      <c r="B14" s="110" t="s">
        <v>266</v>
      </c>
      <c r="C14" s="50">
        <v>38</v>
      </c>
      <c r="D14" s="245">
        <v>0.03239308151974699</v>
      </c>
      <c r="E14" s="50">
        <v>5</v>
      </c>
      <c r="F14" s="245">
        <v>0.04222616333079976</v>
      </c>
      <c r="G14" s="50">
        <v>9</v>
      </c>
      <c r="H14" s="245">
        <v>0.031643344349905074</v>
      </c>
      <c r="I14" s="53">
        <v>12</v>
      </c>
      <c r="J14" s="245">
        <v>0.03476749239461104</v>
      </c>
      <c r="K14" s="92">
        <v>11</v>
      </c>
      <c r="L14" s="246">
        <v>0.03988831272437176</v>
      </c>
      <c r="M14" s="53">
        <v>1</v>
      </c>
      <c r="N14" s="246">
        <v>0.008233163181294254</v>
      </c>
      <c r="O14" s="53">
        <v>0</v>
      </c>
      <c r="P14" s="245">
        <v>0</v>
      </c>
    </row>
    <row r="15" spans="2:16" ht="18" customHeight="1">
      <c r="B15" s="49" t="s">
        <v>267</v>
      </c>
      <c r="C15" s="50">
        <v>208</v>
      </c>
      <c r="D15" s="245">
        <v>0.1773094988449309</v>
      </c>
      <c r="E15" s="50">
        <v>34</v>
      </c>
      <c r="F15" s="245">
        <v>0.2871379106494384</v>
      </c>
      <c r="G15" s="50">
        <v>67</v>
      </c>
      <c r="H15" s="245">
        <v>0.23556711904929328</v>
      </c>
      <c r="I15" s="50">
        <v>53</v>
      </c>
      <c r="J15" s="245">
        <v>0.15355642474286543</v>
      </c>
      <c r="K15" s="92">
        <v>32</v>
      </c>
      <c r="L15" s="246">
        <v>0.1160387279254451</v>
      </c>
      <c r="M15" s="53">
        <v>21</v>
      </c>
      <c r="N15" s="246">
        <v>0.17289642680717932</v>
      </c>
      <c r="O15" s="53">
        <v>1</v>
      </c>
      <c r="P15" s="245">
        <v>0.035919540229885055</v>
      </c>
    </row>
    <row r="16" spans="2:16" ht="19.5" customHeight="1">
      <c r="B16" s="46" t="s">
        <v>155</v>
      </c>
      <c r="C16" s="291">
        <v>117309</v>
      </c>
      <c r="D16" s="277">
        <v>100</v>
      </c>
      <c r="E16" s="291">
        <v>11841</v>
      </c>
      <c r="F16" s="277">
        <v>100</v>
      </c>
      <c r="G16" s="291">
        <v>28442</v>
      </c>
      <c r="H16" s="277">
        <v>100</v>
      </c>
      <c r="I16" s="291">
        <v>34515</v>
      </c>
      <c r="J16" s="277">
        <v>100</v>
      </c>
      <c r="K16" s="291">
        <v>27577</v>
      </c>
      <c r="L16" s="277">
        <v>100</v>
      </c>
      <c r="M16" s="292">
        <v>12146</v>
      </c>
      <c r="N16" s="277">
        <v>100</v>
      </c>
      <c r="O16" s="291">
        <v>2784</v>
      </c>
      <c r="P16" s="277">
        <v>100</v>
      </c>
    </row>
    <row r="17" spans="2:16" s="33" customFormat="1" ht="29.25" customHeight="1">
      <c r="B17" s="361" t="s">
        <v>269</v>
      </c>
      <c r="C17" s="362"/>
      <c r="D17" s="362"/>
      <c r="E17" s="362"/>
      <c r="F17" s="362"/>
      <c r="G17" s="362"/>
      <c r="H17" s="362"/>
      <c r="I17" s="362"/>
      <c r="J17" s="362"/>
      <c r="K17" s="362"/>
      <c r="L17" s="362"/>
      <c r="M17" s="362"/>
      <c r="N17" s="362"/>
      <c r="O17" s="362"/>
      <c r="P17" s="362"/>
    </row>
    <row r="18" spans="2:16" s="33" customFormat="1" ht="24" customHeight="1">
      <c r="B18" s="363" t="s">
        <v>270</v>
      </c>
      <c r="C18" s="296"/>
      <c r="D18" s="296"/>
      <c r="E18" s="296"/>
      <c r="F18" s="296"/>
      <c r="G18" s="296"/>
      <c r="H18" s="296"/>
      <c r="I18" s="296"/>
      <c r="J18" s="296"/>
      <c r="K18" s="296"/>
      <c r="L18" s="296"/>
      <c r="M18" s="296"/>
      <c r="N18" s="296"/>
      <c r="O18" s="296"/>
      <c r="P18" s="296"/>
    </row>
    <row r="19" spans="2:16" s="33" customFormat="1" ht="24" customHeight="1">
      <c r="B19" s="359" t="s">
        <v>0</v>
      </c>
      <c r="C19" s="360"/>
      <c r="D19" s="360"/>
      <c r="E19" s="360"/>
      <c r="F19" s="360"/>
      <c r="G19" s="360"/>
      <c r="H19" s="360"/>
      <c r="I19" s="360"/>
      <c r="J19" s="360"/>
      <c r="K19" s="360"/>
      <c r="L19" s="360"/>
      <c r="M19" s="360"/>
      <c r="N19" s="360"/>
      <c r="O19" s="360"/>
      <c r="P19" s="360"/>
    </row>
    <row r="20" spans="2:16" ht="24" customHeight="1">
      <c r="B20" s="295" t="s">
        <v>203</v>
      </c>
      <c r="C20" s="296"/>
      <c r="D20" s="296"/>
      <c r="E20" s="296"/>
      <c r="F20" s="296"/>
      <c r="G20" s="296"/>
      <c r="H20" s="296"/>
      <c r="I20" s="296"/>
      <c r="J20" s="296"/>
      <c r="K20" s="296"/>
      <c r="L20" s="296"/>
      <c r="M20" s="296"/>
      <c r="N20" s="296"/>
      <c r="O20" s="296"/>
      <c r="P20" s="296"/>
    </row>
    <row r="21" spans="2:16" s="33" customFormat="1" ht="19.5" customHeight="1">
      <c r="B21" s="353" t="s">
        <v>381</v>
      </c>
      <c r="C21" s="316"/>
      <c r="D21" s="316"/>
      <c r="E21" s="316"/>
      <c r="F21" s="316"/>
      <c r="G21" s="316"/>
      <c r="H21" s="316"/>
      <c r="I21" s="316"/>
      <c r="J21" s="316"/>
      <c r="K21" s="316"/>
      <c r="L21" s="316"/>
      <c r="M21" s="316"/>
      <c r="N21" s="316"/>
      <c r="O21" s="316"/>
      <c r="P21" s="316"/>
    </row>
    <row r="23" ht="12.75">
      <c r="B23"/>
    </row>
  </sheetData>
  <sheetProtection/>
  <mergeCells count="6">
    <mergeCell ref="B6:B8"/>
    <mergeCell ref="B19:P19"/>
    <mergeCell ref="B21:P21"/>
    <mergeCell ref="B20:P20"/>
    <mergeCell ref="B17:P17"/>
    <mergeCell ref="B18:P18"/>
  </mergeCells>
  <printOptions horizontalCentered="1"/>
  <pageMargins left="0" right="0" top="0.5" bottom="0.5" header="0.25" footer="0.25"/>
  <pageSetup fitToHeight="1" fitToWidth="1" horizontalDpi="600" verticalDpi="600" orientation="landscape" scale="93" r:id="rId1"/>
</worksheet>
</file>

<file path=xl/worksheets/sheet26.xml><?xml version="1.0" encoding="utf-8"?>
<worksheet xmlns="http://schemas.openxmlformats.org/spreadsheetml/2006/main" xmlns:r="http://schemas.openxmlformats.org/officeDocument/2006/relationships">
  <sheetPr>
    <pageSetUpPr fitToPage="1"/>
  </sheetPr>
  <dimension ref="A1:I377"/>
  <sheetViews>
    <sheetView zoomScalePageLayoutView="0" workbookViewId="0" topLeftCell="A1">
      <selection activeCell="A1" sqref="A1"/>
    </sheetView>
  </sheetViews>
  <sheetFormatPr defaultColWidth="9.33203125" defaultRowHeight="12.75"/>
  <cols>
    <col min="1" max="1" width="4.33203125" style="1" customWidth="1"/>
    <col min="2" max="2" width="12.16015625" style="1" customWidth="1"/>
    <col min="3" max="6" width="10.83203125" style="1" customWidth="1"/>
    <col min="7" max="16384" width="9.33203125" style="1" customWidth="1"/>
  </cols>
  <sheetData>
    <row r="1" ht="15.75">
      <c r="A1" s="36"/>
    </row>
    <row r="2" spans="2:6" ht="15">
      <c r="B2" s="40" t="s">
        <v>176</v>
      </c>
      <c r="C2" s="40"/>
      <c r="D2" s="40"/>
      <c r="E2" s="40"/>
      <c r="F2" s="40"/>
    </row>
    <row r="3" spans="2:6" ht="15.75">
      <c r="B3" s="81" t="s">
        <v>177</v>
      </c>
      <c r="C3" s="40"/>
      <c r="D3" s="40"/>
      <c r="E3" s="40"/>
      <c r="F3" s="40"/>
    </row>
    <row r="4" spans="2:6" ht="15">
      <c r="B4" s="40" t="s">
        <v>346</v>
      </c>
      <c r="C4" s="40"/>
      <c r="D4" s="40"/>
      <c r="E4" s="40"/>
      <c r="F4" s="40"/>
    </row>
    <row r="5" spans="2:6" ht="45">
      <c r="B5" s="82" t="s">
        <v>25</v>
      </c>
      <c r="C5" s="83" t="s">
        <v>3</v>
      </c>
      <c r="D5" s="83" t="s">
        <v>4</v>
      </c>
      <c r="E5" s="84" t="s">
        <v>5</v>
      </c>
      <c r="F5" s="84" t="s">
        <v>6</v>
      </c>
    </row>
    <row r="6" spans="2:6" s="23" customFormat="1" ht="19.5" customHeight="1">
      <c r="B6" s="85">
        <v>1980</v>
      </c>
      <c r="C6" s="86">
        <v>145162</v>
      </c>
      <c r="D6" s="87">
        <v>1495</v>
      </c>
      <c r="E6" s="87">
        <v>23</v>
      </c>
      <c r="F6" s="88">
        <v>1</v>
      </c>
    </row>
    <row r="7" spans="2:6" s="23" customFormat="1" ht="19.5" customHeight="1">
      <c r="B7" s="85">
        <v>1981</v>
      </c>
      <c r="C7" s="86">
        <v>140579</v>
      </c>
      <c r="D7" s="87">
        <v>1426</v>
      </c>
      <c r="E7" s="87">
        <v>25</v>
      </c>
      <c r="F7" s="88">
        <v>1</v>
      </c>
    </row>
    <row r="8" spans="2:6" s="23" customFormat="1" ht="19.5" customHeight="1">
      <c r="B8" s="85">
        <v>1982</v>
      </c>
      <c r="C8" s="86">
        <v>137950</v>
      </c>
      <c r="D8" s="87">
        <v>1377</v>
      </c>
      <c r="E8" s="87">
        <v>16</v>
      </c>
      <c r="F8" s="89" t="s">
        <v>26</v>
      </c>
    </row>
    <row r="9" spans="2:6" s="23" customFormat="1" ht="19.5" customHeight="1">
      <c r="B9" s="85">
        <v>1983</v>
      </c>
      <c r="C9" s="86">
        <v>133026</v>
      </c>
      <c r="D9" s="87">
        <v>1415</v>
      </c>
      <c r="E9" s="87">
        <v>14</v>
      </c>
      <c r="F9" s="89" t="s">
        <v>26</v>
      </c>
    </row>
    <row r="10" spans="2:6" s="23" customFormat="1" ht="19.5" customHeight="1">
      <c r="B10" s="85">
        <v>1984</v>
      </c>
      <c r="C10" s="86">
        <v>135782</v>
      </c>
      <c r="D10" s="87">
        <v>1413</v>
      </c>
      <c r="E10" s="87">
        <v>19</v>
      </c>
      <c r="F10" s="89" t="s">
        <v>26</v>
      </c>
    </row>
    <row r="11" spans="2:6" s="23" customFormat="1" ht="19.5" customHeight="1">
      <c r="B11" s="85">
        <v>1985</v>
      </c>
      <c r="C11" s="86">
        <v>138052</v>
      </c>
      <c r="D11" s="87">
        <v>1506</v>
      </c>
      <c r="E11" s="87">
        <v>21</v>
      </c>
      <c r="F11" s="88">
        <v>1</v>
      </c>
    </row>
    <row r="12" spans="2:6" s="23" customFormat="1" ht="19.5" customHeight="1">
      <c r="B12" s="85">
        <v>1986</v>
      </c>
      <c r="C12" s="86">
        <v>137626</v>
      </c>
      <c r="D12" s="87">
        <v>1555</v>
      </c>
      <c r="E12" s="87">
        <v>27</v>
      </c>
      <c r="F12" s="88">
        <v>1</v>
      </c>
    </row>
    <row r="13" spans="2:6" s="23" customFormat="1" ht="19.5" customHeight="1">
      <c r="B13" s="85">
        <v>1987</v>
      </c>
      <c r="C13" s="86">
        <v>140466</v>
      </c>
      <c r="D13" s="87">
        <v>1549</v>
      </c>
      <c r="E13" s="87">
        <v>27</v>
      </c>
      <c r="F13" s="88">
        <v>2</v>
      </c>
    </row>
    <row r="14" spans="2:6" s="23" customFormat="1" ht="19.5" customHeight="1">
      <c r="B14" s="85">
        <v>1988</v>
      </c>
      <c r="C14" s="86">
        <v>139635</v>
      </c>
      <c r="D14" s="87">
        <v>1584</v>
      </c>
      <c r="E14" s="87">
        <v>30</v>
      </c>
      <c r="F14" s="88">
        <v>2</v>
      </c>
    </row>
    <row r="15" spans="2:6" s="23" customFormat="1" ht="19.5" customHeight="1">
      <c r="B15" s="85">
        <v>1989</v>
      </c>
      <c r="C15" s="86">
        <v>148164</v>
      </c>
      <c r="D15" s="87">
        <v>1858</v>
      </c>
      <c r="E15" s="87">
        <v>42</v>
      </c>
      <c r="F15" s="88">
        <v>8</v>
      </c>
    </row>
    <row r="16" spans="2:6" s="23" customFormat="1" ht="19.5" customHeight="1">
      <c r="B16" s="85">
        <v>1990</v>
      </c>
      <c r="C16" s="86">
        <v>153080</v>
      </c>
      <c r="D16" s="87">
        <v>1897</v>
      </c>
      <c r="E16" s="87">
        <v>41</v>
      </c>
      <c r="F16" s="88">
        <v>1</v>
      </c>
    </row>
    <row r="17" spans="2:6" s="23" customFormat="1" ht="19.5" customHeight="1">
      <c r="B17" s="85">
        <v>1991</v>
      </c>
      <c r="C17" s="86">
        <v>149478</v>
      </c>
      <c r="D17" s="87">
        <v>1933</v>
      </c>
      <c r="E17" s="87">
        <v>38</v>
      </c>
      <c r="F17" s="88">
        <v>1</v>
      </c>
    </row>
    <row r="18" spans="2:6" s="23" customFormat="1" ht="19.5" customHeight="1">
      <c r="B18" s="85">
        <v>1992</v>
      </c>
      <c r="C18" s="86">
        <v>143827</v>
      </c>
      <c r="D18" s="87">
        <v>1842</v>
      </c>
      <c r="E18" s="87">
        <v>43</v>
      </c>
      <c r="F18" s="88">
        <v>2</v>
      </c>
    </row>
    <row r="19" spans="2:6" s="23" customFormat="1" ht="19.5" customHeight="1">
      <c r="B19" s="85">
        <v>1993</v>
      </c>
      <c r="C19" s="86">
        <v>139560</v>
      </c>
      <c r="D19" s="87">
        <v>1748</v>
      </c>
      <c r="E19" s="87">
        <v>60</v>
      </c>
      <c r="F19" s="88">
        <v>2</v>
      </c>
    </row>
    <row r="20" spans="2:6" s="23" customFormat="1" ht="19.5" customHeight="1">
      <c r="B20" s="85">
        <v>1994</v>
      </c>
      <c r="C20" s="86">
        <v>137844</v>
      </c>
      <c r="D20" s="87">
        <v>1901</v>
      </c>
      <c r="E20" s="87">
        <v>69</v>
      </c>
      <c r="F20" s="88">
        <v>6</v>
      </c>
    </row>
    <row r="21" spans="2:6" s="23" customFormat="1" ht="19.5" customHeight="1">
      <c r="B21" s="85">
        <v>1995</v>
      </c>
      <c r="C21" s="87">
        <v>134169</v>
      </c>
      <c r="D21" s="87">
        <v>1795</v>
      </c>
      <c r="E21" s="87">
        <v>62</v>
      </c>
      <c r="F21" s="88">
        <v>1</v>
      </c>
    </row>
    <row r="22" spans="2:6" s="23" customFormat="1" ht="19.5" customHeight="1">
      <c r="B22" s="85">
        <v>1996</v>
      </c>
      <c r="C22" s="87">
        <v>133231</v>
      </c>
      <c r="D22" s="87">
        <v>1809</v>
      </c>
      <c r="E22" s="87">
        <v>77</v>
      </c>
      <c r="F22" s="88">
        <v>12</v>
      </c>
    </row>
    <row r="23" spans="2:6" s="23" customFormat="1" ht="19.5" customHeight="1">
      <c r="B23" s="85">
        <v>1997</v>
      </c>
      <c r="C23" s="86">
        <v>133549</v>
      </c>
      <c r="D23" s="87">
        <v>1921</v>
      </c>
      <c r="E23" s="87">
        <v>72</v>
      </c>
      <c r="F23" s="88">
        <v>9</v>
      </c>
    </row>
    <row r="24" spans="2:6" s="23" customFormat="1" ht="19.5" customHeight="1">
      <c r="B24" s="85">
        <v>1998</v>
      </c>
      <c r="C24" s="86">
        <v>133649</v>
      </c>
      <c r="D24" s="87">
        <f>3969/2</f>
        <v>1984.5</v>
      </c>
      <c r="E24" s="87">
        <f>262/3</f>
        <v>87.33333333333333</v>
      </c>
      <c r="F24" s="88">
        <f>32/4</f>
        <v>8</v>
      </c>
    </row>
    <row r="25" spans="2:6" s="23" customFormat="1" ht="19.5" customHeight="1">
      <c r="B25" s="85">
        <v>1999</v>
      </c>
      <c r="C25" s="86">
        <v>133429</v>
      </c>
      <c r="D25" s="87">
        <v>2086.5</v>
      </c>
      <c r="E25" s="87">
        <v>101.3</v>
      </c>
      <c r="F25" s="88">
        <v>11.25</v>
      </c>
    </row>
    <row r="26" spans="2:6" s="23" customFormat="1" ht="19.5" customHeight="1">
      <c r="B26" s="85">
        <v>2000</v>
      </c>
      <c r="C26" s="90">
        <v>136048</v>
      </c>
      <c r="D26" s="88">
        <v>2072</v>
      </c>
      <c r="E26" s="88">
        <v>91</v>
      </c>
      <c r="F26" s="88">
        <v>5</v>
      </c>
    </row>
    <row r="27" spans="2:6" s="23" customFormat="1" ht="19.5" customHeight="1">
      <c r="B27" s="85">
        <v>2001</v>
      </c>
      <c r="C27" s="90">
        <v>133247</v>
      </c>
      <c r="D27" s="88">
        <v>2219</v>
      </c>
      <c r="E27" s="88">
        <v>111</v>
      </c>
      <c r="F27" s="88">
        <v>6</v>
      </c>
    </row>
    <row r="28" spans="2:6" s="23" customFormat="1" ht="19.5" customHeight="1">
      <c r="B28" s="85">
        <v>2002</v>
      </c>
      <c r="C28" s="90">
        <v>129518</v>
      </c>
      <c r="D28" s="88">
        <v>2158</v>
      </c>
      <c r="E28" s="88">
        <v>81</v>
      </c>
      <c r="F28" s="88">
        <v>4</v>
      </c>
    </row>
    <row r="29" spans="2:9" s="23" customFormat="1" ht="19.5" customHeight="1">
      <c r="B29" s="85">
        <v>2003</v>
      </c>
      <c r="C29" s="90">
        <v>130850</v>
      </c>
      <c r="D29" s="88">
        <f>4532/2</f>
        <v>2266</v>
      </c>
      <c r="E29" s="88">
        <f>262/3</f>
        <v>87.33333333333333</v>
      </c>
      <c r="F29" s="88">
        <f>(8+4+6)/4</f>
        <v>4.5</v>
      </c>
      <c r="I29" s="1"/>
    </row>
    <row r="30" spans="2:9" s="23" customFormat="1" ht="19.5" customHeight="1">
      <c r="B30" s="85">
        <v>2004</v>
      </c>
      <c r="C30" s="90">
        <v>129710</v>
      </c>
      <c r="D30" s="88">
        <f>4445/2</f>
        <v>2222.5</v>
      </c>
      <c r="E30" s="88">
        <f>321/3</f>
        <v>107</v>
      </c>
      <c r="F30" s="88">
        <f>(27+6)/4</f>
        <v>8.25</v>
      </c>
      <c r="I30" s="1"/>
    </row>
    <row r="31" spans="2:9" s="23" customFormat="1" ht="19.5" customHeight="1">
      <c r="B31" s="85">
        <v>2005</v>
      </c>
      <c r="C31" s="90">
        <v>127518</v>
      </c>
      <c r="D31" s="88">
        <v>2143.5</v>
      </c>
      <c r="E31" s="88">
        <v>81.3</v>
      </c>
      <c r="F31" s="88">
        <v>4.25</v>
      </c>
      <c r="I31" s="1"/>
    </row>
    <row r="32" spans="2:9" s="23" customFormat="1" ht="19.5" customHeight="1">
      <c r="B32" s="85">
        <v>2006</v>
      </c>
      <c r="C32" s="90">
        <v>127537</v>
      </c>
      <c r="D32" s="88">
        <v>2236.5</v>
      </c>
      <c r="E32" s="88">
        <v>83</v>
      </c>
      <c r="F32" s="88">
        <v>3</v>
      </c>
      <c r="I32" s="1"/>
    </row>
    <row r="33" spans="2:9" s="23" customFormat="1" ht="19.5" customHeight="1">
      <c r="B33" s="85">
        <v>2007</v>
      </c>
      <c r="C33" s="90">
        <v>125172</v>
      </c>
      <c r="D33" s="88">
        <f>4259/2</f>
        <v>2129.5</v>
      </c>
      <c r="E33" s="88">
        <f>210/3</f>
        <v>70</v>
      </c>
      <c r="F33" s="88">
        <v>5</v>
      </c>
      <c r="I33" s="1"/>
    </row>
    <row r="34" spans="2:9" s="23" customFormat="1" ht="19.5" customHeight="1">
      <c r="B34" s="85">
        <v>2008</v>
      </c>
      <c r="C34" s="90">
        <v>121231</v>
      </c>
      <c r="D34" s="88">
        <f>4124/2</f>
        <v>2062</v>
      </c>
      <c r="E34" s="88">
        <f>217/3</f>
        <v>72.33333333333333</v>
      </c>
      <c r="F34" s="88">
        <v>2</v>
      </c>
      <c r="I34" s="1"/>
    </row>
    <row r="35" spans="2:9" s="23" customFormat="1" ht="19.5" customHeight="1">
      <c r="B35" s="85">
        <v>2009</v>
      </c>
      <c r="C35" s="90">
        <v>117309</v>
      </c>
      <c r="D35" s="88">
        <f>4089/2</f>
        <v>2044.5</v>
      </c>
      <c r="E35" s="88">
        <f>210/3</f>
        <v>70</v>
      </c>
      <c r="F35" s="88">
        <f>21/4</f>
        <v>5.25</v>
      </c>
      <c r="I35" s="1"/>
    </row>
    <row r="36" spans="2:6" s="23" customFormat="1" ht="19.5" customHeight="1">
      <c r="B36" s="181"/>
      <c r="C36" s="181"/>
      <c r="D36" s="181"/>
      <c r="E36" s="181"/>
      <c r="F36" s="181"/>
    </row>
    <row r="37" spans="2:6" s="23" customFormat="1" ht="36" customHeight="1">
      <c r="B37" s="295" t="s">
        <v>392</v>
      </c>
      <c r="C37" s="296"/>
      <c r="D37" s="296"/>
      <c r="E37" s="296"/>
      <c r="F37" s="296"/>
    </row>
    <row r="38" spans="2:6" s="23" customFormat="1" ht="12.75">
      <c r="B38" s="31"/>
      <c r="C38" s="1"/>
      <c r="D38" s="1"/>
      <c r="E38" s="1"/>
      <c r="F38" s="1"/>
    </row>
    <row r="39" spans="2:6" s="23" customFormat="1" ht="12.75">
      <c r="B39" s="1"/>
      <c r="C39" s="1"/>
      <c r="D39" s="1"/>
      <c r="E39" s="1"/>
      <c r="F39" s="1"/>
    </row>
    <row r="40" spans="2:6" s="23" customFormat="1" ht="12.75">
      <c r="B40" s="1"/>
      <c r="C40" s="1"/>
      <c r="D40" s="1"/>
      <c r="E40" s="1"/>
      <c r="F40" s="1"/>
    </row>
    <row r="41" spans="1:6" s="23" customFormat="1" ht="12.75">
      <c r="A41" s="1"/>
      <c r="B41" s="1"/>
      <c r="C41" s="1"/>
      <c r="D41" s="1"/>
      <c r="E41" s="1"/>
      <c r="F41" s="1"/>
    </row>
    <row r="42" spans="1:6" s="23" customFormat="1" ht="12.75">
      <c r="A42" s="1"/>
      <c r="B42" s="1"/>
      <c r="C42" s="1"/>
      <c r="D42" s="1"/>
      <c r="E42" s="1"/>
      <c r="F42" s="1"/>
    </row>
    <row r="43" spans="1:6" s="23" customFormat="1" ht="12.75">
      <c r="A43" s="1"/>
      <c r="C43" s="1"/>
      <c r="D43" s="1"/>
      <c r="E43" s="1"/>
      <c r="F43" s="1"/>
    </row>
    <row r="44" spans="1:6" s="23" customFormat="1" ht="12.75">
      <c r="A44" s="1"/>
      <c r="C44" s="1"/>
      <c r="D44" s="1"/>
      <c r="E44" s="1"/>
      <c r="F44" s="1"/>
    </row>
    <row r="45" spans="1:6" s="23" customFormat="1" ht="12.75">
      <c r="A45" s="1"/>
      <c r="C45" s="1"/>
      <c r="D45" s="1"/>
      <c r="E45" s="1"/>
      <c r="F45" s="1"/>
    </row>
    <row r="46" spans="1:6" s="23" customFormat="1" ht="12.75">
      <c r="A46" s="1"/>
      <c r="B46" s="1"/>
      <c r="C46" s="1"/>
      <c r="D46" s="1"/>
      <c r="E46" s="1"/>
      <c r="F46" s="1"/>
    </row>
    <row r="47" spans="1:6" s="23" customFormat="1" ht="12.75">
      <c r="A47" s="1"/>
      <c r="B47" s="1"/>
      <c r="C47" s="1"/>
      <c r="D47" s="1"/>
      <c r="E47" s="1"/>
      <c r="F47" s="1"/>
    </row>
    <row r="48" spans="1:6" s="23" customFormat="1" ht="12.75">
      <c r="A48" s="1"/>
      <c r="B48" s="1"/>
      <c r="C48" s="1"/>
      <c r="D48" s="1"/>
      <c r="E48" s="1"/>
      <c r="F48" s="1"/>
    </row>
    <row r="49" spans="1:6" s="23" customFormat="1" ht="12.75">
      <c r="A49" s="1"/>
      <c r="B49" s="1"/>
      <c r="C49" s="1"/>
      <c r="D49" s="1"/>
      <c r="E49" s="1"/>
      <c r="F49" s="1"/>
    </row>
    <row r="50" spans="1:6" s="23" customFormat="1" ht="12.75">
      <c r="A50" s="1"/>
      <c r="B50" s="1"/>
      <c r="C50" s="1"/>
      <c r="D50" s="1"/>
      <c r="E50" s="1"/>
      <c r="F50" s="1"/>
    </row>
    <row r="51" spans="1:6" s="23" customFormat="1" ht="12.75">
      <c r="A51" s="1"/>
      <c r="B51" s="1"/>
      <c r="C51" s="1"/>
      <c r="D51" s="1"/>
      <c r="E51" s="1"/>
      <c r="F51" s="1"/>
    </row>
    <row r="52" spans="1:6" s="23" customFormat="1" ht="12.75">
      <c r="A52" s="1"/>
      <c r="B52" s="1"/>
      <c r="C52" s="1"/>
      <c r="D52" s="1"/>
      <c r="E52" s="1"/>
      <c r="F52" s="1"/>
    </row>
    <row r="53" spans="1:6" s="23" customFormat="1" ht="12.75">
      <c r="A53" s="1"/>
      <c r="B53" s="1"/>
      <c r="C53" s="1"/>
      <c r="D53" s="1"/>
      <c r="E53" s="1"/>
      <c r="F53" s="1"/>
    </row>
    <row r="54" spans="1:6" s="23" customFormat="1" ht="12.75">
      <c r="A54" s="1"/>
      <c r="B54" s="1"/>
      <c r="C54" s="1"/>
      <c r="D54" s="1"/>
      <c r="E54" s="1"/>
      <c r="F54" s="1"/>
    </row>
    <row r="55" spans="1:6" s="23" customFormat="1" ht="12.75">
      <c r="A55" s="1"/>
      <c r="B55" s="1"/>
      <c r="C55" s="1"/>
      <c r="D55" s="1"/>
      <c r="E55" s="1"/>
      <c r="F55" s="1"/>
    </row>
    <row r="56" spans="1:6" s="23" customFormat="1" ht="12.75">
      <c r="A56" s="1"/>
      <c r="B56" s="1"/>
      <c r="C56" s="1"/>
      <c r="D56" s="1"/>
      <c r="E56" s="1"/>
      <c r="F56" s="1"/>
    </row>
    <row r="57" spans="1:6" s="23" customFormat="1" ht="12.75">
      <c r="A57" s="1"/>
      <c r="B57" s="1"/>
      <c r="C57" s="1"/>
      <c r="D57" s="1"/>
      <c r="E57" s="1"/>
      <c r="F57" s="1"/>
    </row>
    <row r="58" spans="1:6" s="23" customFormat="1" ht="12.75">
      <c r="A58" s="1"/>
      <c r="B58" s="1"/>
      <c r="C58" s="1"/>
      <c r="D58" s="1"/>
      <c r="E58" s="1"/>
      <c r="F58" s="1"/>
    </row>
    <row r="59" spans="1:6" s="23" customFormat="1" ht="12.75">
      <c r="A59" s="1"/>
      <c r="B59" s="1"/>
      <c r="C59" s="1"/>
      <c r="D59" s="1"/>
      <c r="E59" s="1"/>
      <c r="F59" s="1"/>
    </row>
    <row r="60" spans="1:6" s="23" customFormat="1" ht="12.75">
      <c r="A60" s="1"/>
      <c r="B60" s="1"/>
      <c r="C60" s="1"/>
      <c r="D60" s="1"/>
      <c r="E60" s="1"/>
      <c r="F60" s="1"/>
    </row>
    <row r="61" spans="1:6" s="23" customFormat="1" ht="12.75">
      <c r="A61" s="1"/>
      <c r="B61" s="1"/>
      <c r="C61" s="1"/>
      <c r="D61" s="1"/>
      <c r="E61" s="1"/>
      <c r="F61" s="1"/>
    </row>
    <row r="62" spans="1:6" s="23" customFormat="1" ht="12.75">
      <c r="A62" s="1"/>
      <c r="B62" s="1"/>
      <c r="C62" s="1"/>
      <c r="D62" s="1"/>
      <c r="E62" s="1"/>
      <c r="F62" s="1"/>
    </row>
    <row r="63" spans="1:6" s="23" customFormat="1" ht="12.75">
      <c r="A63" s="1"/>
      <c r="B63" s="1"/>
      <c r="C63" s="1"/>
      <c r="D63" s="1"/>
      <c r="E63" s="1"/>
      <c r="F63" s="1"/>
    </row>
    <row r="64" spans="1:6" s="23" customFormat="1" ht="12.75">
      <c r="A64" s="1"/>
      <c r="B64" s="1"/>
      <c r="C64" s="1"/>
      <c r="D64" s="1"/>
      <c r="E64" s="1"/>
      <c r="F64" s="1"/>
    </row>
    <row r="65" spans="1:6" s="23" customFormat="1" ht="12.75">
      <c r="A65" s="1"/>
      <c r="B65" s="1"/>
      <c r="C65" s="1"/>
      <c r="D65" s="1"/>
      <c r="E65" s="1"/>
      <c r="F65" s="1"/>
    </row>
    <row r="66" spans="1:6" s="23" customFormat="1" ht="12.75">
      <c r="A66" s="1"/>
      <c r="B66" s="1"/>
      <c r="C66" s="1"/>
      <c r="D66" s="1"/>
      <c r="E66" s="1"/>
      <c r="F66" s="1"/>
    </row>
    <row r="67" spans="1:6" s="23" customFormat="1" ht="12.75">
      <c r="A67" s="1"/>
      <c r="B67" s="1"/>
      <c r="C67" s="1"/>
      <c r="D67" s="1"/>
      <c r="E67" s="1"/>
      <c r="F67" s="1"/>
    </row>
    <row r="68" spans="1:6" s="23" customFormat="1" ht="12.75">
      <c r="A68" s="1"/>
      <c r="B68" s="1"/>
      <c r="C68" s="1"/>
      <c r="D68" s="1"/>
      <c r="E68" s="1"/>
      <c r="F68" s="1"/>
    </row>
    <row r="69" spans="1:6" s="23" customFormat="1" ht="12.75">
      <c r="A69" s="1"/>
      <c r="B69" s="1"/>
      <c r="C69" s="1"/>
      <c r="D69" s="1"/>
      <c r="E69" s="1"/>
      <c r="F69" s="1"/>
    </row>
    <row r="70" spans="1:6" s="23" customFormat="1" ht="12.75">
      <c r="A70" s="1"/>
      <c r="B70" s="1"/>
      <c r="C70" s="1"/>
      <c r="D70" s="1"/>
      <c r="E70" s="1"/>
      <c r="F70" s="1"/>
    </row>
    <row r="71" spans="1:6" s="23" customFormat="1" ht="12.75">
      <c r="A71" s="1"/>
      <c r="B71" s="1"/>
      <c r="C71" s="1"/>
      <c r="D71" s="1"/>
      <c r="E71" s="1"/>
      <c r="F71" s="1"/>
    </row>
    <row r="72" spans="1:6" s="23" customFormat="1" ht="12.75">
      <c r="A72" s="1"/>
      <c r="B72" s="1"/>
      <c r="C72" s="1"/>
      <c r="D72" s="1"/>
      <c r="E72" s="1"/>
      <c r="F72" s="1"/>
    </row>
    <row r="73" spans="1:6" s="23" customFormat="1" ht="12.75">
      <c r="A73" s="1"/>
      <c r="B73" s="1"/>
      <c r="C73" s="1"/>
      <c r="D73" s="1"/>
      <c r="E73" s="1"/>
      <c r="F73" s="1"/>
    </row>
    <row r="74" spans="1:6" s="23" customFormat="1" ht="12.75">
      <c r="A74" s="1"/>
      <c r="B74" s="1"/>
      <c r="C74" s="1"/>
      <c r="D74" s="1"/>
      <c r="E74" s="1"/>
      <c r="F74" s="1"/>
    </row>
    <row r="75" spans="1:6" s="23" customFormat="1" ht="12.75">
      <c r="A75" s="1"/>
      <c r="B75" s="1"/>
      <c r="C75" s="1"/>
      <c r="D75" s="1"/>
      <c r="E75" s="1"/>
      <c r="F75" s="1"/>
    </row>
    <row r="76" spans="1:6" s="23" customFormat="1" ht="12.75">
      <c r="A76" s="1"/>
      <c r="B76" s="1"/>
      <c r="C76" s="1"/>
      <c r="D76" s="1"/>
      <c r="E76" s="1"/>
      <c r="F76" s="1"/>
    </row>
    <row r="77" spans="1:6" s="23" customFormat="1" ht="12.75">
      <c r="A77" s="1"/>
      <c r="B77" s="1"/>
      <c r="C77" s="1"/>
      <c r="D77" s="1"/>
      <c r="E77" s="1"/>
      <c r="F77" s="1"/>
    </row>
    <row r="78" spans="1:6" s="23" customFormat="1" ht="12.75">
      <c r="A78" s="1"/>
      <c r="B78" s="1"/>
      <c r="C78" s="1"/>
      <c r="D78" s="1"/>
      <c r="E78" s="1"/>
      <c r="F78" s="1"/>
    </row>
    <row r="79" spans="1:6" s="23" customFormat="1" ht="12.75">
      <c r="A79" s="1"/>
      <c r="B79" s="1"/>
      <c r="C79" s="1"/>
      <c r="D79" s="1"/>
      <c r="E79" s="1"/>
      <c r="F79" s="1"/>
    </row>
    <row r="80" spans="1:6" s="23" customFormat="1" ht="12.75">
      <c r="A80" s="1"/>
      <c r="B80" s="1"/>
      <c r="C80" s="1"/>
      <c r="D80" s="1"/>
      <c r="E80" s="1"/>
      <c r="F80" s="1"/>
    </row>
    <row r="81" spans="1:6" s="23" customFormat="1" ht="12.75">
      <c r="A81" s="1"/>
      <c r="B81" s="1"/>
      <c r="C81" s="1"/>
      <c r="D81" s="1"/>
      <c r="E81" s="1"/>
      <c r="F81" s="1"/>
    </row>
    <row r="82" spans="1:6" s="23" customFormat="1" ht="12.75">
      <c r="A82" s="1"/>
      <c r="B82" s="1"/>
      <c r="C82" s="1"/>
      <c r="D82" s="1"/>
      <c r="E82" s="1"/>
      <c r="F82" s="1"/>
    </row>
    <row r="83" spans="1:6" s="23" customFormat="1" ht="12.75">
      <c r="A83" s="1"/>
      <c r="B83" s="1"/>
      <c r="C83" s="1"/>
      <c r="D83" s="1"/>
      <c r="E83" s="1"/>
      <c r="F83" s="1"/>
    </row>
    <row r="84" spans="1:6" s="23" customFormat="1" ht="12.75">
      <c r="A84" s="1"/>
      <c r="B84" s="1"/>
      <c r="C84" s="1"/>
      <c r="D84" s="1"/>
      <c r="E84" s="1"/>
      <c r="F84" s="1"/>
    </row>
    <row r="85" spans="1:6" s="23" customFormat="1" ht="12.75">
      <c r="A85" s="1"/>
      <c r="B85" s="1"/>
      <c r="C85" s="1"/>
      <c r="D85" s="1"/>
      <c r="E85" s="1"/>
      <c r="F85" s="1"/>
    </row>
    <row r="86" spans="1:6" s="23" customFormat="1" ht="12.75">
      <c r="A86" s="1"/>
      <c r="B86" s="1"/>
      <c r="C86" s="1"/>
      <c r="D86" s="1"/>
      <c r="E86" s="1"/>
      <c r="F86" s="1"/>
    </row>
    <row r="87" spans="1:6" s="23" customFormat="1" ht="12.75">
      <c r="A87" s="1"/>
      <c r="B87" s="1"/>
      <c r="C87" s="1"/>
      <c r="D87" s="1"/>
      <c r="E87" s="1"/>
      <c r="F87" s="1"/>
    </row>
    <row r="88" spans="1:6" s="23" customFormat="1" ht="12.75">
      <c r="A88" s="1"/>
      <c r="B88" s="1"/>
      <c r="C88" s="1"/>
      <c r="D88" s="1"/>
      <c r="E88" s="1"/>
      <c r="F88" s="1"/>
    </row>
    <row r="89" spans="1:6" s="23" customFormat="1" ht="12.75">
      <c r="A89" s="1"/>
      <c r="B89" s="1"/>
      <c r="C89" s="1"/>
      <c r="D89" s="1"/>
      <c r="E89" s="1"/>
      <c r="F89" s="1"/>
    </row>
    <row r="90" spans="1:6" s="23" customFormat="1" ht="12.75">
      <c r="A90" s="1"/>
      <c r="B90" s="1"/>
      <c r="C90" s="1"/>
      <c r="D90" s="1"/>
      <c r="E90" s="1"/>
      <c r="F90" s="1"/>
    </row>
    <row r="91" spans="1:6" s="23" customFormat="1" ht="12.75">
      <c r="A91" s="1"/>
      <c r="B91" s="1"/>
      <c r="C91" s="1"/>
      <c r="D91" s="1"/>
      <c r="E91" s="1"/>
      <c r="F91" s="1"/>
    </row>
    <row r="92" spans="1:6" s="23" customFormat="1" ht="12.75">
      <c r="A92" s="1"/>
      <c r="B92" s="1"/>
      <c r="C92" s="1"/>
      <c r="D92" s="1"/>
      <c r="E92" s="1"/>
      <c r="F92" s="1"/>
    </row>
    <row r="93" spans="1:6" s="23" customFormat="1" ht="12.75">
      <c r="A93" s="1"/>
      <c r="B93" s="1"/>
      <c r="C93" s="1"/>
      <c r="D93" s="1"/>
      <c r="E93" s="1"/>
      <c r="F93" s="1"/>
    </row>
    <row r="94" spans="1:6" s="23" customFormat="1" ht="12.75">
      <c r="A94" s="1"/>
      <c r="B94" s="1"/>
      <c r="C94" s="1"/>
      <c r="D94" s="1"/>
      <c r="E94" s="1"/>
      <c r="F94" s="1"/>
    </row>
    <row r="95" spans="1:6" s="23" customFormat="1" ht="12.75">
      <c r="A95" s="1"/>
      <c r="B95" s="1"/>
      <c r="C95" s="1"/>
      <c r="D95" s="1"/>
      <c r="E95" s="1"/>
      <c r="F95" s="1"/>
    </row>
    <row r="96" spans="1:6" s="23" customFormat="1" ht="12.75">
      <c r="A96" s="1"/>
      <c r="B96" s="1"/>
      <c r="C96" s="1"/>
      <c r="D96" s="1"/>
      <c r="E96" s="1"/>
      <c r="F96" s="1"/>
    </row>
    <row r="97" spans="1:6" s="23" customFormat="1" ht="12.75">
      <c r="A97" s="1"/>
      <c r="B97" s="1"/>
      <c r="C97" s="1"/>
      <c r="D97" s="1"/>
      <c r="E97" s="1"/>
      <c r="F97" s="1"/>
    </row>
    <row r="98" spans="1:6" s="23" customFormat="1" ht="12.75">
      <c r="A98" s="1"/>
      <c r="B98" s="1"/>
      <c r="C98" s="1"/>
      <c r="D98" s="1"/>
      <c r="E98" s="1"/>
      <c r="F98" s="1"/>
    </row>
    <row r="99" spans="1:6" s="23" customFormat="1" ht="12.75">
      <c r="A99" s="1"/>
      <c r="B99" s="1"/>
      <c r="C99" s="1"/>
      <c r="D99" s="1"/>
      <c r="E99" s="1"/>
      <c r="F99" s="1"/>
    </row>
    <row r="100" spans="1:6" s="23" customFormat="1" ht="12.75">
      <c r="A100" s="1"/>
      <c r="B100" s="1"/>
      <c r="C100" s="1"/>
      <c r="D100" s="1"/>
      <c r="E100" s="1"/>
      <c r="F100" s="1"/>
    </row>
    <row r="101" spans="1:6" s="23" customFormat="1" ht="12.75">
      <c r="A101" s="1"/>
      <c r="B101" s="1"/>
      <c r="C101" s="1"/>
      <c r="D101" s="1"/>
      <c r="E101" s="1"/>
      <c r="F101" s="1"/>
    </row>
    <row r="102" spans="1:6" s="23" customFormat="1" ht="12.75">
      <c r="A102" s="1"/>
      <c r="B102" s="1"/>
      <c r="C102" s="1"/>
      <c r="D102" s="1"/>
      <c r="E102" s="1"/>
      <c r="F102" s="1"/>
    </row>
    <row r="103" spans="1:6" s="23" customFormat="1" ht="12.75">
      <c r="A103" s="1"/>
      <c r="B103" s="1"/>
      <c r="C103" s="1"/>
      <c r="D103" s="1"/>
      <c r="E103" s="1"/>
      <c r="F103" s="1"/>
    </row>
    <row r="104" spans="1:6" s="23" customFormat="1" ht="12.75">
      <c r="A104" s="1"/>
      <c r="B104" s="1"/>
      <c r="C104" s="1"/>
      <c r="D104" s="1"/>
      <c r="E104" s="1"/>
      <c r="F104" s="1"/>
    </row>
    <row r="105" spans="1:6" s="23" customFormat="1" ht="12.75">
      <c r="A105" s="1"/>
      <c r="B105" s="1"/>
      <c r="C105" s="1"/>
      <c r="D105" s="1"/>
      <c r="E105" s="1"/>
      <c r="F105" s="1"/>
    </row>
    <row r="106" spans="1:6" s="23" customFormat="1" ht="12.75">
      <c r="A106" s="1"/>
      <c r="B106" s="1"/>
      <c r="C106" s="1"/>
      <c r="D106" s="1"/>
      <c r="E106" s="1"/>
      <c r="F106" s="1"/>
    </row>
    <row r="107" spans="1:6" s="23" customFormat="1" ht="12.75">
      <c r="A107" s="1"/>
      <c r="B107" s="1"/>
      <c r="C107" s="1"/>
      <c r="D107" s="1"/>
      <c r="E107" s="1"/>
      <c r="F107" s="1"/>
    </row>
    <row r="108" spans="1:6" s="23" customFormat="1" ht="12.75">
      <c r="A108" s="1"/>
      <c r="B108" s="1"/>
      <c r="C108" s="1"/>
      <c r="D108" s="1"/>
      <c r="E108" s="1"/>
      <c r="F108" s="1"/>
    </row>
    <row r="109" spans="1:6" s="23" customFormat="1" ht="12.75">
      <c r="A109" s="1"/>
      <c r="B109" s="1"/>
      <c r="C109" s="1"/>
      <c r="D109" s="1"/>
      <c r="E109" s="1"/>
      <c r="F109" s="1"/>
    </row>
    <row r="110" spans="1:6" s="23" customFormat="1" ht="12.75">
      <c r="A110" s="1"/>
      <c r="B110" s="1"/>
      <c r="C110" s="1"/>
      <c r="D110" s="1"/>
      <c r="E110" s="1"/>
      <c r="F110" s="1"/>
    </row>
    <row r="111" spans="1:6" s="23" customFormat="1" ht="12.75">
      <c r="A111" s="1"/>
      <c r="B111" s="1"/>
      <c r="C111" s="1"/>
      <c r="D111" s="1"/>
      <c r="E111" s="1"/>
      <c r="F111" s="1"/>
    </row>
    <row r="112" spans="1:6" s="23" customFormat="1" ht="12.75">
      <c r="A112" s="1"/>
      <c r="B112" s="1"/>
      <c r="C112" s="1"/>
      <c r="D112" s="1"/>
      <c r="E112" s="1"/>
      <c r="F112" s="1"/>
    </row>
    <row r="113" spans="1:6" s="23" customFormat="1" ht="12.75">
      <c r="A113" s="1"/>
      <c r="B113" s="1"/>
      <c r="C113" s="1"/>
      <c r="D113" s="1"/>
      <c r="E113" s="1"/>
      <c r="F113" s="1"/>
    </row>
    <row r="114" spans="1:6" s="23" customFormat="1" ht="12.75">
      <c r="A114" s="1"/>
      <c r="B114" s="1"/>
      <c r="C114" s="1"/>
      <c r="D114" s="1"/>
      <c r="E114" s="1"/>
      <c r="F114" s="1"/>
    </row>
    <row r="115" spans="1:6" s="23" customFormat="1" ht="12.75">
      <c r="A115" s="1"/>
      <c r="B115" s="1"/>
      <c r="C115" s="1"/>
      <c r="D115" s="1"/>
      <c r="E115" s="1"/>
      <c r="F115" s="1"/>
    </row>
    <row r="116" spans="1:6" s="23" customFormat="1" ht="12.75">
      <c r="A116" s="1"/>
      <c r="B116" s="1"/>
      <c r="C116" s="1"/>
      <c r="D116" s="1"/>
      <c r="E116" s="1"/>
      <c r="F116" s="1"/>
    </row>
    <row r="117" spans="1:6" s="23" customFormat="1" ht="12.75">
      <c r="A117" s="1"/>
      <c r="B117" s="1"/>
      <c r="C117" s="1"/>
      <c r="D117" s="1"/>
      <c r="E117" s="1"/>
      <c r="F117" s="1"/>
    </row>
    <row r="118" spans="1:6" s="23" customFormat="1" ht="12.75">
      <c r="A118" s="1"/>
      <c r="B118" s="1"/>
      <c r="C118" s="1"/>
      <c r="D118" s="1"/>
      <c r="E118" s="1"/>
      <c r="F118" s="1"/>
    </row>
    <row r="119" spans="1:6" s="23" customFormat="1" ht="12.75">
      <c r="A119" s="1"/>
      <c r="B119" s="1"/>
      <c r="C119" s="1"/>
      <c r="D119" s="1"/>
      <c r="E119" s="1"/>
      <c r="F119" s="1"/>
    </row>
    <row r="120" spans="1:6" s="23" customFormat="1" ht="12.75">
      <c r="A120" s="1"/>
      <c r="B120" s="1"/>
      <c r="C120" s="1"/>
      <c r="D120" s="1"/>
      <c r="E120" s="1"/>
      <c r="F120" s="1"/>
    </row>
    <row r="121" spans="1:6" s="23" customFormat="1" ht="12.75">
      <c r="A121" s="1"/>
      <c r="B121" s="1"/>
      <c r="C121" s="1"/>
      <c r="D121" s="1"/>
      <c r="E121" s="1"/>
      <c r="F121" s="1"/>
    </row>
    <row r="122" spans="1:6" s="23" customFormat="1" ht="12.75">
      <c r="A122" s="1"/>
      <c r="B122" s="1"/>
      <c r="C122" s="1"/>
      <c r="D122" s="1"/>
      <c r="E122" s="1"/>
      <c r="F122" s="1"/>
    </row>
    <row r="123" spans="1:6" s="23" customFormat="1" ht="12.75">
      <c r="A123" s="1"/>
      <c r="B123" s="1"/>
      <c r="C123" s="1"/>
      <c r="D123" s="1"/>
      <c r="E123" s="1"/>
      <c r="F123" s="1"/>
    </row>
    <row r="124" spans="1:6" s="23" customFormat="1" ht="12.75">
      <c r="A124" s="1"/>
      <c r="B124" s="1"/>
      <c r="C124" s="1"/>
      <c r="D124" s="1"/>
      <c r="E124" s="1"/>
      <c r="F124" s="1"/>
    </row>
    <row r="125" spans="1:6" s="23" customFormat="1" ht="12.75">
      <c r="A125" s="1"/>
      <c r="B125" s="1"/>
      <c r="C125" s="1"/>
      <c r="D125" s="1"/>
      <c r="E125" s="1"/>
      <c r="F125" s="1"/>
    </row>
    <row r="126" spans="1:6" s="23" customFormat="1" ht="12.75">
      <c r="A126" s="1"/>
      <c r="B126" s="1"/>
      <c r="C126" s="1"/>
      <c r="D126" s="1"/>
      <c r="E126" s="1"/>
      <c r="F126" s="1"/>
    </row>
    <row r="127" spans="1:6" s="23" customFormat="1" ht="12.75">
      <c r="A127" s="1"/>
      <c r="B127" s="1"/>
      <c r="C127" s="1"/>
      <c r="D127" s="1"/>
      <c r="E127" s="1"/>
      <c r="F127" s="1"/>
    </row>
    <row r="128" spans="1:6" s="23" customFormat="1" ht="12.75">
      <c r="A128" s="1"/>
      <c r="B128" s="1"/>
      <c r="C128" s="1"/>
      <c r="D128" s="1"/>
      <c r="E128" s="1"/>
      <c r="F128" s="1"/>
    </row>
    <row r="129" spans="1:6" s="23" customFormat="1" ht="12.75">
      <c r="A129" s="1"/>
      <c r="B129" s="1"/>
      <c r="C129" s="1"/>
      <c r="D129" s="1"/>
      <c r="E129" s="1"/>
      <c r="F129" s="1"/>
    </row>
    <row r="130" spans="1:6" s="23" customFormat="1" ht="12.75">
      <c r="A130" s="1"/>
      <c r="B130" s="1"/>
      <c r="C130" s="1"/>
      <c r="D130" s="1"/>
      <c r="E130" s="1"/>
      <c r="F130" s="1"/>
    </row>
    <row r="131" spans="1:6" s="23" customFormat="1" ht="12.75">
      <c r="A131" s="1"/>
      <c r="B131" s="1"/>
      <c r="C131" s="1"/>
      <c r="D131" s="1"/>
      <c r="E131" s="1"/>
      <c r="F131" s="1"/>
    </row>
    <row r="132" spans="1:6" s="23" customFormat="1" ht="12.75">
      <c r="A132" s="1"/>
      <c r="B132" s="1"/>
      <c r="C132" s="1"/>
      <c r="D132" s="1"/>
      <c r="E132" s="1"/>
      <c r="F132" s="1"/>
    </row>
    <row r="133" spans="1:6" s="23" customFormat="1" ht="12.75">
      <c r="A133" s="1"/>
      <c r="B133" s="1"/>
      <c r="C133" s="1"/>
      <c r="D133" s="1"/>
      <c r="E133" s="1"/>
      <c r="F133" s="1"/>
    </row>
    <row r="134" spans="1:6" s="23" customFormat="1" ht="12.75">
      <c r="A134" s="1"/>
      <c r="B134" s="1"/>
      <c r="C134" s="1"/>
      <c r="D134" s="1"/>
      <c r="E134" s="1"/>
      <c r="F134" s="1"/>
    </row>
    <row r="135" spans="1:6" s="23" customFormat="1" ht="12.75">
      <c r="A135" s="1"/>
      <c r="B135" s="1"/>
      <c r="C135" s="1"/>
      <c r="D135" s="1"/>
      <c r="E135" s="1"/>
      <c r="F135" s="1"/>
    </row>
    <row r="136" spans="1:6" s="23" customFormat="1" ht="12.75">
      <c r="A136" s="1"/>
      <c r="B136" s="1"/>
      <c r="C136" s="1"/>
      <c r="D136" s="1"/>
      <c r="E136" s="1"/>
      <c r="F136" s="1"/>
    </row>
    <row r="137" spans="1:6" s="23" customFormat="1" ht="12.75">
      <c r="A137" s="1"/>
      <c r="B137" s="1"/>
      <c r="C137" s="1"/>
      <c r="D137" s="1"/>
      <c r="E137" s="1"/>
      <c r="F137" s="1"/>
    </row>
    <row r="138" spans="1:6" s="23" customFormat="1" ht="12.75">
      <c r="A138" s="1"/>
      <c r="B138" s="1"/>
      <c r="C138" s="1"/>
      <c r="D138" s="1"/>
      <c r="E138" s="1"/>
      <c r="F138" s="1"/>
    </row>
    <row r="139" spans="1:6" s="23" customFormat="1" ht="12.75">
      <c r="A139" s="1"/>
      <c r="B139" s="1"/>
      <c r="C139" s="1"/>
      <c r="D139" s="1"/>
      <c r="E139" s="1"/>
      <c r="F139" s="1"/>
    </row>
    <row r="140" spans="1:6" s="23" customFormat="1" ht="12.75">
      <c r="A140" s="1"/>
      <c r="B140" s="1"/>
      <c r="C140" s="1"/>
      <c r="D140" s="1"/>
      <c r="E140" s="1"/>
      <c r="F140" s="1"/>
    </row>
    <row r="141" spans="1:6" s="23" customFormat="1" ht="12.75">
      <c r="A141" s="1"/>
      <c r="B141" s="1"/>
      <c r="C141" s="1"/>
      <c r="D141" s="1"/>
      <c r="E141" s="1"/>
      <c r="F141" s="1"/>
    </row>
    <row r="142" spans="1:6" s="23" customFormat="1" ht="12.75">
      <c r="A142" s="1"/>
      <c r="B142" s="1"/>
      <c r="C142" s="1"/>
      <c r="D142" s="1"/>
      <c r="E142" s="1"/>
      <c r="F142" s="1"/>
    </row>
    <row r="143" spans="1:6" s="23" customFormat="1" ht="12.75">
      <c r="A143" s="1"/>
      <c r="B143" s="1"/>
      <c r="C143" s="1"/>
      <c r="D143" s="1"/>
      <c r="E143" s="1"/>
      <c r="F143" s="1"/>
    </row>
    <row r="144" spans="1:6" s="23" customFormat="1" ht="12.75">
      <c r="A144" s="1"/>
      <c r="B144" s="1"/>
      <c r="C144" s="1"/>
      <c r="D144" s="1"/>
      <c r="E144" s="1"/>
      <c r="F144" s="1"/>
    </row>
    <row r="145" spans="1:6" s="23" customFormat="1" ht="12.75">
      <c r="A145" s="1"/>
      <c r="B145" s="1"/>
      <c r="C145" s="1"/>
      <c r="D145" s="1"/>
      <c r="E145" s="1"/>
      <c r="F145" s="1"/>
    </row>
    <row r="146" spans="1:6" s="23" customFormat="1" ht="12.75">
      <c r="A146" s="1"/>
      <c r="B146" s="1"/>
      <c r="C146" s="1"/>
      <c r="D146" s="1"/>
      <c r="E146" s="1"/>
      <c r="F146" s="1"/>
    </row>
    <row r="147" spans="1:6" s="23" customFormat="1" ht="12.75">
      <c r="A147" s="1"/>
      <c r="B147" s="1"/>
      <c r="C147" s="1"/>
      <c r="D147" s="1"/>
      <c r="E147" s="1"/>
      <c r="F147" s="1"/>
    </row>
    <row r="148" spans="1:6" s="23" customFormat="1" ht="12.75">
      <c r="A148" s="1"/>
      <c r="B148" s="1"/>
      <c r="C148" s="1"/>
      <c r="D148" s="1"/>
      <c r="E148" s="1"/>
      <c r="F148" s="1"/>
    </row>
    <row r="149" spans="1:6" s="23" customFormat="1" ht="12.75">
      <c r="A149" s="1"/>
      <c r="B149" s="1"/>
      <c r="C149" s="1"/>
      <c r="D149" s="1"/>
      <c r="E149" s="1"/>
      <c r="F149" s="1"/>
    </row>
    <row r="150" spans="1:6" s="23" customFormat="1" ht="12.75">
      <c r="A150" s="1"/>
      <c r="B150" s="1"/>
      <c r="C150" s="1"/>
      <c r="D150" s="1"/>
      <c r="E150" s="1"/>
      <c r="F150" s="1"/>
    </row>
    <row r="151" spans="1:6" s="23" customFormat="1" ht="12.75">
      <c r="A151" s="1"/>
      <c r="B151" s="1"/>
      <c r="C151" s="1"/>
      <c r="D151" s="1"/>
      <c r="E151" s="1"/>
      <c r="F151" s="1"/>
    </row>
    <row r="152" spans="1:6" s="23" customFormat="1" ht="12.75">
      <c r="A152" s="1"/>
      <c r="B152" s="1"/>
      <c r="C152" s="1"/>
      <c r="D152" s="1"/>
      <c r="E152" s="1"/>
      <c r="F152" s="1"/>
    </row>
    <row r="153" spans="1:6" s="23" customFormat="1" ht="12.75">
      <c r="A153" s="1"/>
      <c r="B153" s="1"/>
      <c r="C153" s="1"/>
      <c r="D153" s="1"/>
      <c r="E153" s="1"/>
      <c r="F153" s="1"/>
    </row>
    <row r="154" spans="1:6" s="23" customFormat="1" ht="12.75">
      <c r="A154" s="1"/>
      <c r="B154" s="1"/>
      <c r="C154" s="1"/>
      <c r="D154" s="1"/>
      <c r="E154" s="1"/>
      <c r="F154" s="1"/>
    </row>
    <row r="155" spans="1:6" s="23" customFormat="1" ht="12.75">
      <c r="A155" s="1"/>
      <c r="B155" s="1"/>
      <c r="C155" s="1"/>
      <c r="D155" s="1"/>
      <c r="E155" s="1"/>
      <c r="F155" s="1"/>
    </row>
    <row r="156" spans="1:6" s="23" customFormat="1" ht="12.75">
      <c r="A156" s="1"/>
      <c r="B156" s="1"/>
      <c r="C156" s="1"/>
      <c r="D156" s="1"/>
      <c r="E156" s="1"/>
      <c r="F156" s="1"/>
    </row>
    <row r="157" spans="1:6" s="23" customFormat="1" ht="12.75">
      <c r="A157" s="1"/>
      <c r="B157" s="1"/>
      <c r="C157" s="1"/>
      <c r="D157" s="1"/>
      <c r="E157" s="1"/>
      <c r="F157" s="1"/>
    </row>
    <row r="158" spans="1:6" s="23" customFormat="1" ht="12.75">
      <c r="A158" s="1"/>
      <c r="B158" s="1"/>
      <c r="C158" s="1"/>
      <c r="D158" s="1"/>
      <c r="E158" s="1"/>
      <c r="F158" s="1"/>
    </row>
    <row r="159" spans="1:6" s="23" customFormat="1" ht="12.75">
      <c r="A159" s="1"/>
      <c r="B159" s="1"/>
      <c r="C159" s="1"/>
      <c r="D159" s="1"/>
      <c r="E159" s="1"/>
      <c r="F159" s="1"/>
    </row>
    <row r="160" spans="1:6" s="23" customFormat="1" ht="12.75">
      <c r="A160" s="1"/>
      <c r="B160" s="1"/>
      <c r="C160" s="1"/>
      <c r="D160" s="1"/>
      <c r="E160" s="1"/>
      <c r="F160" s="1"/>
    </row>
    <row r="161" spans="1:6" s="23" customFormat="1" ht="12.75">
      <c r="A161" s="1"/>
      <c r="B161" s="1"/>
      <c r="C161" s="1"/>
      <c r="D161" s="1"/>
      <c r="E161" s="1"/>
      <c r="F161" s="1"/>
    </row>
    <row r="162" spans="1:6" s="23" customFormat="1" ht="12.75">
      <c r="A162" s="1"/>
      <c r="B162" s="1"/>
      <c r="C162" s="1"/>
      <c r="D162" s="1"/>
      <c r="E162" s="1"/>
      <c r="F162" s="1"/>
    </row>
    <row r="163" spans="1:6" s="23" customFormat="1" ht="12.75">
      <c r="A163" s="1"/>
      <c r="B163" s="1"/>
      <c r="C163" s="1"/>
      <c r="D163" s="1"/>
      <c r="E163" s="1"/>
      <c r="F163" s="1"/>
    </row>
    <row r="164" spans="1:6" s="23" customFormat="1" ht="12.75">
      <c r="A164" s="1"/>
      <c r="B164" s="1"/>
      <c r="C164" s="1"/>
      <c r="D164" s="1"/>
      <c r="E164" s="1"/>
      <c r="F164" s="1"/>
    </row>
    <row r="165" spans="1:6" s="23" customFormat="1" ht="12.75">
      <c r="A165" s="1"/>
      <c r="B165" s="1"/>
      <c r="C165" s="1"/>
      <c r="D165" s="1"/>
      <c r="E165" s="1"/>
      <c r="F165" s="1"/>
    </row>
    <row r="166" spans="1:6" s="23" customFormat="1" ht="12.75">
      <c r="A166" s="1"/>
      <c r="B166" s="1"/>
      <c r="C166" s="1"/>
      <c r="D166" s="1"/>
      <c r="E166" s="1"/>
      <c r="F166" s="1"/>
    </row>
    <row r="167" spans="1:6" s="23" customFormat="1" ht="12.75">
      <c r="A167" s="1"/>
      <c r="B167" s="1"/>
      <c r="C167" s="1"/>
      <c r="D167" s="1"/>
      <c r="E167" s="1"/>
      <c r="F167" s="1"/>
    </row>
    <row r="168" spans="1:6" s="23" customFormat="1" ht="12.75">
      <c r="A168" s="1"/>
      <c r="B168" s="1"/>
      <c r="C168" s="1"/>
      <c r="D168" s="1"/>
      <c r="E168" s="1"/>
      <c r="F168" s="1"/>
    </row>
    <row r="169" spans="1:6" s="23" customFormat="1" ht="12.75">
      <c r="A169" s="1"/>
      <c r="B169" s="1"/>
      <c r="C169" s="1"/>
      <c r="D169" s="1"/>
      <c r="E169" s="1"/>
      <c r="F169" s="1"/>
    </row>
    <row r="170" spans="1:6" s="23" customFormat="1" ht="12.75">
      <c r="A170" s="1"/>
      <c r="B170" s="1"/>
      <c r="C170" s="1"/>
      <c r="D170" s="1"/>
      <c r="E170" s="1"/>
      <c r="F170" s="1"/>
    </row>
    <row r="171" spans="1:6" s="23" customFormat="1" ht="12.75">
      <c r="A171" s="1"/>
      <c r="B171" s="1"/>
      <c r="C171" s="1"/>
      <c r="D171" s="1"/>
      <c r="E171" s="1"/>
      <c r="F171" s="1"/>
    </row>
    <row r="172" spans="1:6" s="23" customFormat="1" ht="12.75">
      <c r="A172" s="1"/>
      <c r="B172" s="1"/>
      <c r="C172" s="1"/>
      <c r="D172" s="1"/>
      <c r="E172" s="1"/>
      <c r="F172" s="1"/>
    </row>
    <row r="173" spans="1:6" s="23" customFormat="1" ht="12.75">
      <c r="A173" s="1"/>
      <c r="B173" s="1"/>
      <c r="C173" s="1"/>
      <c r="D173" s="1"/>
      <c r="E173" s="1"/>
      <c r="F173" s="1"/>
    </row>
    <row r="174" spans="1:6" s="23" customFormat="1" ht="12.75">
      <c r="A174" s="1"/>
      <c r="B174" s="1"/>
      <c r="C174" s="1"/>
      <c r="D174" s="1"/>
      <c r="E174" s="1"/>
      <c r="F174" s="1"/>
    </row>
    <row r="175" spans="1:6" s="23" customFormat="1" ht="12.75">
      <c r="A175" s="1"/>
      <c r="B175" s="1"/>
      <c r="C175" s="1"/>
      <c r="D175" s="1"/>
      <c r="E175" s="1"/>
      <c r="F175" s="1"/>
    </row>
    <row r="176" spans="1:6" s="23" customFormat="1" ht="12.75">
      <c r="A176" s="1"/>
      <c r="B176" s="1"/>
      <c r="C176" s="1"/>
      <c r="D176" s="1"/>
      <c r="E176" s="1"/>
      <c r="F176" s="1"/>
    </row>
    <row r="177" spans="1:6" s="23" customFormat="1" ht="12.75">
      <c r="A177" s="1"/>
      <c r="B177" s="1"/>
      <c r="C177" s="1"/>
      <c r="D177" s="1"/>
      <c r="E177" s="1"/>
      <c r="F177" s="1"/>
    </row>
    <row r="178" spans="1:6" s="23" customFormat="1" ht="12.75">
      <c r="A178" s="1"/>
      <c r="B178" s="1"/>
      <c r="C178" s="1"/>
      <c r="D178" s="1"/>
      <c r="E178" s="1"/>
      <c r="F178" s="1"/>
    </row>
    <row r="179" spans="1:6" s="23" customFormat="1" ht="12.75">
      <c r="A179" s="1"/>
      <c r="B179" s="1"/>
      <c r="C179" s="1"/>
      <c r="D179" s="1"/>
      <c r="E179" s="1"/>
      <c r="F179" s="1"/>
    </row>
    <row r="180" spans="1:6" s="23" customFormat="1" ht="12.75">
      <c r="A180" s="1"/>
      <c r="B180" s="1"/>
      <c r="C180" s="1"/>
      <c r="D180" s="1"/>
      <c r="E180" s="1"/>
      <c r="F180" s="1"/>
    </row>
    <row r="181" spans="1:6" s="23" customFormat="1" ht="12.75">
      <c r="A181" s="1"/>
      <c r="B181" s="1"/>
      <c r="C181" s="1"/>
      <c r="D181" s="1"/>
      <c r="E181" s="1"/>
      <c r="F181" s="1"/>
    </row>
    <row r="182" spans="1:6" s="23" customFormat="1" ht="12.75">
      <c r="A182" s="1"/>
      <c r="B182" s="1"/>
      <c r="C182" s="1"/>
      <c r="D182" s="1"/>
      <c r="E182" s="1"/>
      <c r="F182" s="1"/>
    </row>
    <row r="183" spans="1:6" s="23" customFormat="1" ht="12.75">
      <c r="A183" s="1"/>
      <c r="B183" s="1"/>
      <c r="C183" s="1"/>
      <c r="D183" s="1"/>
      <c r="E183" s="1"/>
      <c r="F183" s="1"/>
    </row>
    <row r="184" spans="1:6" s="23" customFormat="1" ht="12.75">
      <c r="A184" s="1"/>
      <c r="B184" s="1"/>
      <c r="C184" s="1"/>
      <c r="D184" s="1"/>
      <c r="E184" s="1"/>
      <c r="F184" s="1"/>
    </row>
    <row r="185" spans="1:6" s="23" customFormat="1" ht="12.75">
      <c r="A185" s="1"/>
      <c r="B185" s="1"/>
      <c r="C185" s="1"/>
      <c r="D185" s="1"/>
      <c r="E185" s="1"/>
      <c r="F185" s="1"/>
    </row>
    <row r="186" spans="1:6" s="23" customFormat="1" ht="12.75">
      <c r="A186" s="1"/>
      <c r="B186" s="1"/>
      <c r="C186" s="1"/>
      <c r="D186" s="1"/>
      <c r="E186" s="1"/>
      <c r="F186" s="1"/>
    </row>
    <row r="187" spans="1:6" s="23" customFormat="1" ht="12.75">
      <c r="A187" s="1"/>
      <c r="B187" s="1"/>
      <c r="C187" s="1"/>
      <c r="D187" s="1"/>
      <c r="E187" s="1"/>
      <c r="F187" s="1"/>
    </row>
    <row r="188" spans="1:6" s="23" customFormat="1" ht="12.75">
      <c r="A188" s="1"/>
      <c r="B188" s="1"/>
      <c r="C188" s="1"/>
      <c r="D188" s="1"/>
      <c r="E188" s="1"/>
      <c r="F188" s="1"/>
    </row>
    <row r="189" spans="1:6" s="23" customFormat="1" ht="12.75">
      <c r="A189" s="1"/>
      <c r="B189" s="1"/>
      <c r="C189" s="1"/>
      <c r="D189" s="1"/>
      <c r="E189" s="1"/>
      <c r="F189" s="1"/>
    </row>
    <row r="190" spans="1:6" s="23" customFormat="1" ht="12.75">
      <c r="A190" s="1"/>
      <c r="B190" s="1"/>
      <c r="C190" s="1"/>
      <c r="D190" s="1"/>
      <c r="E190" s="1"/>
      <c r="F190" s="1"/>
    </row>
    <row r="191" spans="1:6" s="23" customFormat="1" ht="12.75">
      <c r="A191" s="1"/>
      <c r="B191" s="1"/>
      <c r="C191" s="1"/>
      <c r="D191" s="1"/>
      <c r="E191" s="1"/>
      <c r="F191" s="1"/>
    </row>
    <row r="192" spans="1:6" s="23" customFormat="1" ht="12.75">
      <c r="A192" s="1"/>
      <c r="B192" s="1"/>
      <c r="C192" s="1"/>
      <c r="D192" s="1"/>
      <c r="E192" s="1"/>
      <c r="F192" s="1"/>
    </row>
    <row r="193" spans="1:6" s="23" customFormat="1" ht="12.75">
      <c r="A193" s="1"/>
      <c r="B193" s="1"/>
      <c r="C193" s="1"/>
      <c r="D193" s="1"/>
      <c r="E193" s="1"/>
      <c r="F193" s="1"/>
    </row>
    <row r="194" spans="1:6" s="23" customFormat="1" ht="12.75">
      <c r="A194" s="1"/>
      <c r="B194" s="1"/>
      <c r="C194" s="1"/>
      <c r="D194" s="1"/>
      <c r="E194" s="1"/>
      <c r="F194" s="1"/>
    </row>
    <row r="195" spans="1:6" s="23" customFormat="1" ht="12.75">
      <c r="A195" s="1"/>
      <c r="B195" s="1"/>
      <c r="C195" s="1"/>
      <c r="D195" s="1"/>
      <c r="E195" s="1"/>
      <c r="F195" s="1"/>
    </row>
    <row r="196" spans="1:6" s="23" customFormat="1" ht="12.75">
      <c r="A196" s="1"/>
      <c r="B196" s="1"/>
      <c r="C196" s="1"/>
      <c r="D196" s="1"/>
      <c r="E196" s="1"/>
      <c r="F196" s="1"/>
    </row>
    <row r="197" spans="1:6" s="23" customFormat="1" ht="12.75">
      <c r="A197" s="1"/>
      <c r="B197" s="1"/>
      <c r="C197" s="1"/>
      <c r="D197" s="1"/>
      <c r="E197" s="1"/>
      <c r="F197" s="1"/>
    </row>
    <row r="198" spans="1:6" s="23" customFormat="1" ht="12.75">
      <c r="A198" s="1"/>
      <c r="B198" s="1"/>
      <c r="C198" s="1"/>
      <c r="D198" s="1"/>
      <c r="E198" s="1"/>
      <c r="F198" s="1"/>
    </row>
    <row r="199" spans="1:6" s="23" customFormat="1" ht="12.75">
      <c r="A199" s="1"/>
      <c r="B199" s="1"/>
      <c r="C199" s="1"/>
      <c r="D199" s="1"/>
      <c r="E199" s="1"/>
      <c r="F199" s="1"/>
    </row>
    <row r="200" spans="1:6" s="23" customFormat="1" ht="12.75">
      <c r="A200" s="1"/>
      <c r="B200" s="1"/>
      <c r="C200" s="1"/>
      <c r="D200" s="1"/>
      <c r="E200" s="1"/>
      <c r="F200" s="1"/>
    </row>
    <row r="201" spans="1:6" s="23" customFormat="1" ht="12.75">
      <c r="A201" s="1"/>
      <c r="B201" s="1"/>
      <c r="C201" s="1"/>
      <c r="D201" s="1"/>
      <c r="E201" s="1"/>
      <c r="F201" s="1"/>
    </row>
    <row r="202" spans="1:6" s="23" customFormat="1" ht="12.75">
      <c r="A202" s="1"/>
      <c r="B202" s="1"/>
      <c r="C202" s="1"/>
      <c r="D202" s="1"/>
      <c r="E202" s="1"/>
      <c r="F202" s="1"/>
    </row>
    <row r="203" spans="1:6" s="23" customFormat="1" ht="12.75">
      <c r="A203" s="1"/>
      <c r="B203" s="1"/>
      <c r="C203" s="1"/>
      <c r="D203" s="1"/>
      <c r="E203" s="1"/>
      <c r="F203" s="1"/>
    </row>
    <row r="204" spans="1:6" s="23" customFormat="1" ht="12.75">
      <c r="A204" s="1"/>
      <c r="B204" s="1"/>
      <c r="C204" s="1"/>
      <c r="D204" s="1"/>
      <c r="E204" s="1"/>
      <c r="F204" s="1"/>
    </row>
    <row r="205" spans="1:6" s="23" customFormat="1" ht="12.75">
      <c r="A205" s="1"/>
      <c r="B205" s="1"/>
      <c r="C205" s="1"/>
      <c r="D205" s="1"/>
      <c r="E205" s="1"/>
      <c r="F205" s="1"/>
    </row>
    <row r="206" spans="1:6" s="23" customFormat="1" ht="12.75">
      <c r="A206" s="1"/>
      <c r="B206" s="1"/>
      <c r="C206" s="1"/>
      <c r="D206" s="1"/>
      <c r="E206" s="1"/>
      <c r="F206" s="1"/>
    </row>
    <row r="207" spans="1:6" s="23" customFormat="1" ht="12.75">
      <c r="A207" s="1"/>
      <c r="B207" s="1"/>
      <c r="C207" s="1"/>
      <c r="D207" s="1"/>
      <c r="E207" s="1"/>
      <c r="F207" s="1"/>
    </row>
    <row r="208" spans="1:6" s="23" customFormat="1" ht="12.75">
      <c r="A208" s="1"/>
      <c r="B208" s="1"/>
      <c r="C208" s="1"/>
      <c r="D208" s="1"/>
      <c r="E208" s="1"/>
      <c r="F208" s="1"/>
    </row>
    <row r="209" spans="1:6" s="23" customFormat="1" ht="12.75">
      <c r="A209" s="1"/>
      <c r="B209" s="1"/>
      <c r="C209" s="1"/>
      <c r="D209" s="1"/>
      <c r="E209" s="1"/>
      <c r="F209" s="1"/>
    </row>
    <row r="210" spans="1:6" s="23" customFormat="1" ht="12.75">
      <c r="A210" s="1"/>
      <c r="B210" s="1"/>
      <c r="C210" s="1"/>
      <c r="D210" s="1"/>
      <c r="E210" s="1"/>
      <c r="F210" s="1"/>
    </row>
    <row r="211" spans="1:6" s="23" customFormat="1" ht="12.75">
      <c r="A211" s="1"/>
      <c r="B211" s="1"/>
      <c r="C211" s="1"/>
      <c r="D211" s="1"/>
      <c r="E211" s="1"/>
      <c r="F211" s="1"/>
    </row>
    <row r="212" spans="1:6" s="23" customFormat="1" ht="12.75">
      <c r="A212" s="1"/>
      <c r="B212" s="1"/>
      <c r="C212" s="1"/>
      <c r="D212" s="1"/>
      <c r="E212" s="1"/>
      <c r="F212" s="1"/>
    </row>
    <row r="213" spans="1:6" s="23" customFormat="1" ht="12.75">
      <c r="A213" s="1"/>
      <c r="B213" s="1"/>
      <c r="C213" s="1"/>
      <c r="D213" s="1"/>
      <c r="E213" s="1"/>
      <c r="F213" s="1"/>
    </row>
    <row r="214" spans="1:6" s="23" customFormat="1" ht="12.75">
      <c r="A214" s="1"/>
      <c r="B214" s="1"/>
      <c r="C214" s="1"/>
      <c r="D214" s="1"/>
      <c r="E214" s="1"/>
      <c r="F214" s="1"/>
    </row>
    <row r="215" spans="1:6" s="23" customFormat="1" ht="12.75">
      <c r="A215" s="1"/>
      <c r="B215" s="1"/>
      <c r="C215" s="1"/>
      <c r="D215" s="1"/>
      <c r="E215" s="1"/>
      <c r="F215" s="1"/>
    </row>
    <row r="216" spans="1:6" s="23" customFormat="1" ht="12.75">
      <c r="A216" s="1"/>
      <c r="B216" s="1"/>
      <c r="C216" s="1"/>
      <c r="D216" s="1"/>
      <c r="E216" s="1"/>
      <c r="F216" s="1"/>
    </row>
    <row r="217" spans="1:6" s="23" customFormat="1" ht="12.75">
      <c r="A217" s="1"/>
      <c r="B217" s="1"/>
      <c r="C217" s="1"/>
      <c r="D217" s="1"/>
      <c r="E217" s="1"/>
      <c r="F217" s="1"/>
    </row>
    <row r="218" spans="1:6" s="23" customFormat="1" ht="12.75">
      <c r="A218" s="1"/>
      <c r="B218" s="1"/>
      <c r="C218" s="1"/>
      <c r="D218" s="1"/>
      <c r="E218" s="1"/>
      <c r="F218" s="1"/>
    </row>
    <row r="219" spans="1:6" s="23" customFormat="1" ht="12.75">
      <c r="A219" s="1"/>
      <c r="B219" s="1"/>
      <c r="C219" s="1"/>
      <c r="D219" s="1"/>
      <c r="E219" s="1"/>
      <c r="F219" s="1"/>
    </row>
    <row r="220" spans="1:6" s="23" customFormat="1" ht="12.75">
      <c r="A220" s="1"/>
      <c r="B220" s="1"/>
      <c r="C220" s="1"/>
      <c r="D220" s="1"/>
      <c r="E220" s="1"/>
      <c r="F220" s="1"/>
    </row>
    <row r="221" spans="1:6" s="23" customFormat="1" ht="12.75">
      <c r="A221" s="1"/>
      <c r="B221" s="1"/>
      <c r="C221" s="1"/>
      <c r="D221" s="1"/>
      <c r="E221" s="1"/>
      <c r="F221" s="1"/>
    </row>
    <row r="222" spans="1:6" s="23" customFormat="1" ht="12.75">
      <c r="A222" s="1"/>
      <c r="B222" s="1"/>
      <c r="C222" s="1"/>
      <c r="D222" s="1"/>
      <c r="E222" s="1"/>
      <c r="F222" s="1"/>
    </row>
    <row r="223" spans="1:6" s="23" customFormat="1" ht="12.75">
      <c r="A223" s="1"/>
      <c r="B223" s="1"/>
      <c r="C223" s="1"/>
      <c r="D223" s="1"/>
      <c r="E223" s="1"/>
      <c r="F223" s="1"/>
    </row>
    <row r="224" spans="1:6" s="23" customFormat="1" ht="12.75">
      <c r="A224" s="1"/>
      <c r="B224" s="1"/>
      <c r="C224" s="1"/>
      <c r="D224" s="1"/>
      <c r="E224" s="1"/>
      <c r="F224" s="1"/>
    </row>
    <row r="225" spans="1:6" s="23" customFormat="1" ht="12.75">
      <c r="A225" s="1"/>
      <c r="B225" s="1"/>
      <c r="C225" s="1"/>
      <c r="D225" s="1"/>
      <c r="E225" s="1"/>
      <c r="F225" s="1"/>
    </row>
    <row r="226" spans="1:6" s="23" customFormat="1" ht="12.75">
      <c r="A226" s="1"/>
      <c r="B226" s="1"/>
      <c r="C226" s="1"/>
      <c r="D226" s="1"/>
      <c r="E226" s="1"/>
      <c r="F226" s="1"/>
    </row>
    <row r="227" spans="1:6" s="23" customFormat="1" ht="12.75">
      <c r="A227" s="1"/>
      <c r="B227" s="1"/>
      <c r="C227" s="1"/>
      <c r="D227" s="1"/>
      <c r="E227" s="1"/>
      <c r="F227" s="1"/>
    </row>
    <row r="228" spans="1:6" s="23" customFormat="1" ht="12.75">
      <c r="A228" s="1"/>
      <c r="B228" s="1"/>
      <c r="C228" s="1"/>
      <c r="D228" s="1"/>
      <c r="E228" s="1"/>
      <c r="F228" s="1"/>
    </row>
    <row r="229" spans="1:6" s="23" customFormat="1" ht="12.75">
      <c r="A229" s="1"/>
      <c r="B229" s="1"/>
      <c r="C229" s="1"/>
      <c r="D229" s="1"/>
      <c r="E229" s="1"/>
      <c r="F229" s="1"/>
    </row>
    <row r="230" spans="1:6" s="23" customFormat="1" ht="12.75">
      <c r="A230" s="1"/>
      <c r="B230" s="1"/>
      <c r="C230" s="1"/>
      <c r="D230" s="1"/>
      <c r="E230" s="1"/>
      <c r="F230" s="1"/>
    </row>
    <row r="231" spans="1:6" s="23" customFormat="1" ht="12.75">
      <c r="A231" s="1"/>
      <c r="B231" s="1"/>
      <c r="C231" s="1"/>
      <c r="D231" s="1"/>
      <c r="E231" s="1"/>
      <c r="F231" s="1"/>
    </row>
    <row r="232" spans="1:6" s="23" customFormat="1" ht="12.75">
      <c r="A232" s="1"/>
      <c r="B232" s="1"/>
      <c r="C232" s="1"/>
      <c r="D232" s="1"/>
      <c r="E232" s="1"/>
      <c r="F232" s="1"/>
    </row>
    <row r="233" spans="1:6" s="23" customFormat="1" ht="12.75">
      <c r="A233" s="1"/>
      <c r="B233" s="1"/>
      <c r="C233" s="1"/>
      <c r="D233" s="1"/>
      <c r="E233" s="1"/>
      <c r="F233" s="1"/>
    </row>
    <row r="234" spans="1:6" s="23" customFormat="1" ht="12.75">
      <c r="A234" s="1"/>
      <c r="B234" s="1"/>
      <c r="C234" s="1"/>
      <c r="D234" s="1"/>
      <c r="E234" s="1"/>
      <c r="F234" s="1"/>
    </row>
    <row r="235" spans="1:6" s="23" customFormat="1" ht="12.75">
      <c r="A235" s="1"/>
      <c r="B235" s="1"/>
      <c r="C235" s="1"/>
      <c r="D235" s="1"/>
      <c r="E235" s="1"/>
      <c r="F235" s="1"/>
    </row>
    <row r="236" spans="1:6" s="23" customFormat="1" ht="12.75">
      <c r="A236" s="1"/>
      <c r="B236" s="1"/>
      <c r="C236" s="1"/>
      <c r="D236" s="1"/>
      <c r="E236" s="1"/>
      <c r="F236" s="1"/>
    </row>
    <row r="237" spans="1:6" s="23" customFormat="1" ht="12.75">
      <c r="A237" s="1"/>
      <c r="B237" s="1"/>
      <c r="C237" s="1"/>
      <c r="D237" s="1"/>
      <c r="E237" s="1"/>
      <c r="F237" s="1"/>
    </row>
    <row r="238" spans="1:6" s="23" customFormat="1" ht="12.75">
      <c r="A238" s="1"/>
      <c r="B238" s="1"/>
      <c r="C238" s="1"/>
      <c r="D238" s="1"/>
      <c r="E238" s="1"/>
      <c r="F238" s="1"/>
    </row>
    <row r="239" spans="1:6" s="23" customFormat="1" ht="12.75">
      <c r="A239" s="1"/>
      <c r="B239" s="1"/>
      <c r="C239" s="1"/>
      <c r="D239" s="1"/>
      <c r="E239" s="1"/>
      <c r="F239" s="1"/>
    </row>
    <row r="240" spans="1:6" s="23" customFormat="1" ht="12.75">
      <c r="A240" s="1"/>
      <c r="B240" s="1"/>
      <c r="C240" s="1"/>
      <c r="D240" s="1"/>
      <c r="E240" s="1"/>
      <c r="F240" s="1"/>
    </row>
    <row r="241" spans="1:6" s="23" customFormat="1" ht="12.75">
      <c r="A241" s="1"/>
      <c r="B241" s="1"/>
      <c r="C241" s="1"/>
      <c r="D241" s="1"/>
      <c r="E241" s="1"/>
      <c r="F241" s="1"/>
    </row>
    <row r="242" spans="1:6" s="23" customFormat="1" ht="12.75">
      <c r="A242" s="1"/>
      <c r="B242" s="1"/>
      <c r="C242" s="1"/>
      <c r="D242" s="1"/>
      <c r="E242" s="1"/>
      <c r="F242" s="1"/>
    </row>
    <row r="243" spans="1:6" s="23" customFormat="1" ht="12.75">
      <c r="A243" s="1"/>
      <c r="B243" s="1"/>
      <c r="C243" s="1"/>
      <c r="D243" s="1"/>
      <c r="E243" s="1"/>
      <c r="F243" s="1"/>
    </row>
    <row r="244" spans="1:6" s="23" customFormat="1" ht="12.75">
      <c r="A244" s="1"/>
      <c r="B244" s="1"/>
      <c r="C244" s="1"/>
      <c r="D244" s="1"/>
      <c r="E244" s="1"/>
      <c r="F244" s="1"/>
    </row>
    <row r="245" spans="1:6" s="23" customFormat="1" ht="12.75">
      <c r="A245" s="1"/>
      <c r="B245" s="1"/>
      <c r="C245" s="1"/>
      <c r="D245" s="1"/>
      <c r="E245" s="1"/>
      <c r="F245" s="1"/>
    </row>
    <row r="246" spans="1:6" s="23" customFormat="1" ht="12.75">
      <c r="A246" s="1"/>
      <c r="B246" s="1"/>
      <c r="C246" s="1"/>
      <c r="D246" s="1"/>
      <c r="E246" s="1"/>
      <c r="F246" s="1"/>
    </row>
    <row r="247" spans="1:6" s="23" customFormat="1" ht="12.75">
      <c r="A247" s="1"/>
      <c r="B247" s="1"/>
      <c r="C247" s="1"/>
      <c r="D247" s="1"/>
      <c r="E247" s="1"/>
      <c r="F247" s="1"/>
    </row>
    <row r="248" spans="1:6" s="23" customFormat="1" ht="12.75">
      <c r="A248" s="1"/>
      <c r="B248" s="1"/>
      <c r="C248" s="1"/>
      <c r="D248" s="1"/>
      <c r="E248" s="1"/>
      <c r="F248" s="1"/>
    </row>
    <row r="249" spans="1:6" s="23" customFormat="1" ht="12.75">
      <c r="A249" s="1"/>
      <c r="B249" s="1"/>
      <c r="C249" s="1"/>
      <c r="D249" s="1"/>
      <c r="E249" s="1"/>
      <c r="F249" s="1"/>
    </row>
    <row r="250" spans="1:6" s="23" customFormat="1" ht="12.75">
      <c r="A250" s="1"/>
      <c r="B250" s="1"/>
      <c r="C250" s="1"/>
      <c r="D250" s="1"/>
      <c r="E250" s="1"/>
      <c r="F250" s="1"/>
    </row>
    <row r="251" spans="1:6" s="23" customFormat="1" ht="12.75">
      <c r="A251" s="1"/>
      <c r="B251" s="1"/>
      <c r="C251" s="1"/>
      <c r="D251" s="1"/>
      <c r="E251" s="1"/>
      <c r="F251" s="1"/>
    </row>
    <row r="252" spans="1:6" s="23" customFormat="1" ht="12.75">
      <c r="A252" s="1"/>
      <c r="B252" s="1"/>
      <c r="C252" s="1"/>
      <c r="D252" s="1"/>
      <c r="E252" s="1"/>
      <c r="F252" s="1"/>
    </row>
    <row r="253" spans="1:6" s="23" customFormat="1" ht="12.75">
      <c r="A253" s="1"/>
      <c r="B253" s="1"/>
      <c r="C253" s="1"/>
      <c r="D253" s="1"/>
      <c r="E253" s="1"/>
      <c r="F253" s="1"/>
    </row>
    <row r="254" spans="1:6" s="23" customFormat="1" ht="12.75">
      <c r="A254" s="1"/>
      <c r="B254" s="1"/>
      <c r="C254" s="1"/>
      <c r="D254" s="1"/>
      <c r="E254" s="1"/>
      <c r="F254" s="1"/>
    </row>
    <row r="255" spans="1:6" s="23" customFormat="1" ht="12.75">
      <c r="A255" s="1"/>
      <c r="B255" s="1"/>
      <c r="C255" s="1"/>
      <c r="D255" s="1"/>
      <c r="E255" s="1"/>
      <c r="F255" s="1"/>
    </row>
    <row r="256" spans="1:6" s="23" customFormat="1" ht="12.75">
      <c r="A256" s="1"/>
      <c r="B256" s="1"/>
      <c r="C256" s="1"/>
      <c r="D256" s="1"/>
      <c r="E256" s="1"/>
      <c r="F256" s="1"/>
    </row>
    <row r="257" spans="1:6" s="23" customFormat="1" ht="12.75">
      <c r="A257" s="1"/>
      <c r="B257" s="1"/>
      <c r="C257" s="1"/>
      <c r="D257" s="1"/>
      <c r="E257" s="1"/>
      <c r="F257" s="1"/>
    </row>
    <row r="258" spans="1:6" s="23" customFormat="1" ht="12.75">
      <c r="A258" s="1"/>
      <c r="B258" s="1"/>
      <c r="C258" s="1"/>
      <c r="D258" s="1"/>
      <c r="E258" s="1"/>
      <c r="F258" s="1"/>
    </row>
    <row r="259" spans="1:6" s="23" customFormat="1" ht="12.75">
      <c r="A259" s="1"/>
      <c r="B259" s="1"/>
      <c r="C259" s="1"/>
      <c r="D259" s="1"/>
      <c r="E259" s="1"/>
      <c r="F259" s="1"/>
    </row>
    <row r="260" spans="1:6" s="23" customFormat="1" ht="12.75">
      <c r="A260" s="1"/>
      <c r="B260" s="1"/>
      <c r="C260" s="1"/>
      <c r="D260" s="1"/>
      <c r="E260" s="1"/>
      <c r="F260" s="1"/>
    </row>
    <row r="261" spans="1:6" s="23" customFormat="1" ht="12.75">
      <c r="A261" s="1"/>
      <c r="B261" s="1"/>
      <c r="C261" s="1"/>
      <c r="D261" s="1"/>
      <c r="E261" s="1"/>
      <c r="F261" s="1"/>
    </row>
    <row r="262" spans="1:6" s="23" customFormat="1" ht="12.75">
      <c r="A262" s="1"/>
      <c r="B262" s="1"/>
      <c r="C262" s="1"/>
      <c r="D262" s="1"/>
      <c r="E262" s="1"/>
      <c r="F262" s="1"/>
    </row>
    <row r="263" spans="1:6" s="23" customFormat="1" ht="12.75">
      <c r="A263" s="1"/>
      <c r="B263" s="1"/>
      <c r="C263" s="1"/>
      <c r="D263" s="1"/>
      <c r="E263" s="1"/>
      <c r="F263" s="1"/>
    </row>
    <row r="264" spans="1:6" s="23" customFormat="1" ht="12.75">
      <c r="A264" s="1"/>
      <c r="B264" s="1"/>
      <c r="C264" s="1"/>
      <c r="D264" s="1"/>
      <c r="E264" s="1"/>
      <c r="F264" s="1"/>
    </row>
    <row r="265" spans="1:6" s="23" customFormat="1" ht="12.75">
      <c r="A265" s="1"/>
      <c r="B265" s="1"/>
      <c r="C265" s="1"/>
      <c r="D265" s="1"/>
      <c r="E265" s="1"/>
      <c r="F265" s="1"/>
    </row>
    <row r="266" spans="1:6" s="23" customFormat="1" ht="12.75">
      <c r="A266" s="1"/>
      <c r="B266" s="1"/>
      <c r="C266" s="1"/>
      <c r="D266" s="1"/>
      <c r="E266" s="1"/>
      <c r="F266" s="1"/>
    </row>
    <row r="267" spans="1:6" s="23" customFormat="1" ht="12.75">
      <c r="A267" s="1"/>
      <c r="B267" s="1"/>
      <c r="C267" s="1"/>
      <c r="D267" s="1"/>
      <c r="E267" s="1"/>
      <c r="F267" s="1"/>
    </row>
    <row r="268" spans="1:6" s="23" customFormat="1" ht="12.75">
      <c r="A268" s="1"/>
      <c r="B268" s="1"/>
      <c r="C268" s="1"/>
      <c r="D268" s="1"/>
      <c r="E268" s="1"/>
      <c r="F268" s="1"/>
    </row>
    <row r="269" spans="1:6" s="23" customFormat="1" ht="12.75">
      <c r="A269" s="1"/>
      <c r="B269" s="1"/>
      <c r="C269" s="1"/>
      <c r="D269" s="1"/>
      <c r="E269" s="1"/>
      <c r="F269" s="1"/>
    </row>
    <row r="270" spans="1:6" s="23" customFormat="1" ht="12.75">
      <c r="A270" s="1"/>
      <c r="B270" s="1"/>
      <c r="C270" s="1"/>
      <c r="D270" s="1"/>
      <c r="E270" s="1"/>
      <c r="F270" s="1"/>
    </row>
    <row r="271" spans="1:6" s="23" customFormat="1" ht="12.75">
      <c r="A271" s="1"/>
      <c r="B271" s="1"/>
      <c r="C271" s="1"/>
      <c r="D271" s="1"/>
      <c r="E271" s="1"/>
      <c r="F271" s="1"/>
    </row>
    <row r="272" spans="1:6" s="23" customFormat="1" ht="12.75">
      <c r="A272" s="1"/>
      <c r="B272" s="1"/>
      <c r="C272" s="1"/>
      <c r="D272" s="1"/>
      <c r="E272" s="1"/>
      <c r="F272" s="1"/>
    </row>
    <row r="273" spans="1:6" s="23" customFormat="1" ht="12.75">
      <c r="A273" s="1"/>
      <c r="B273" s="1"/>
      <c r="C273" s="1"/>
      <c r="D273" s="1"/>
      <c r="E273" s="1"/>
      <c r="F273" s="1"/>
    </row>
    <row r="274" spans="1:6" s="23" customFormat="1" ht="12.75">
      <c r="A274" s="1"/>
      <c r="B274" s="1"/>
      <c r="C274" s="1"/>
      <c r="D274" s="1"/>
      <c r="E274" s="1"/>
      <c r="F274" s="1"/>
    </row>
    <row r="275" spans="1:6" s="23" customFormat="1" ht="12.75">
      <c r="A275" s="1"/>
      <c r="B275" s="1"/>
      <c r="C275" s="1"/>
      <c r="D275" s="1"/>
      <c r="E275" s="1"/>
      <c r="F275" s="1"/>
    </row>
    <row r="276" spans="1:6" s="23" customFormat="1" ht="12.75">
      <c r="A276" s="1"/>
      <c r="B276" s="1"/>
      <c r="C276" s="1"/>
      <c r="D276" s="1"/>
      <c r="E276" s="1"/>
      <c r="F276" s="1"/>
    </row>
    <row r="277" spans="1:6" s="23" customFormat="1" ht="12.75">
      <c r="A277" s="1"/>
      <c r="B277" s="1"/>
      <c r="C277" s="1"/>
      <c r="D277" s="1"/>
      <c r="E277" s="1"/>
      <c r="F277" s="1"/>
    </row>
    <row r="278" spans="1:6" s="23" customFormat="1" ht="12.75">
      <c r="A278" s="1"/>
      <c r="B278" s="1"/>
      <c r="C278" s="1"/>
      <c r="D278" s="1"/>
      <c r="E278" s="1"/>
      <c r="F278" s="1"/>
    </row>
    <row r="279" spans="1:6" s="23" customFormat="1" ht="12.75">
      <c r="A279" s="1"/>
      <c r="B279" s="1"/>
      <c r="C279" s="1"/>
      <c r="D279" s="1"/>
      <c r="E279" s="1"/>
      <c r="F279" s="1"/>
    </row>
    <row r="280" spans="1:6" s="23" customFormat="1" ht="12.75">
      <c r="A280" s="1"/>
      <c r="B280" s="1"/>
      <c r="C280" s="1"/>
      <c r="D280" s="1"/>
      <c r="E280" s="1"/>
      <c r="F280" s="1"/>
    </row>
    <row r="281" spans="1:6" s="23" customFormat="1" ht="12.75">
      <c r="A281" s="1"/>
      <c r="B281" s="1"/>
      <c r="C281" s="1"/>
      <c r="D281" s="1"/>
      <c r="E281" s="1"/>
      <c r="F281" s="1"/>
    </row>
    <row r="282" spans="1:6" s="23" customFormat="1" ht="12.75">
      <c r="A282" s="1"/>
      <c r="B282" s="1"/>
      <c r="C282" s="1"/>
      <c r="D282" s="1"/>
      <c r="E282" s="1"/>
      <c r="F282" s="1"/>
    </row>
    <row r="283" spans="1:6" s="23" customFormat="1" ht="12.75">
      <c r="A283" s="1"/>
      <c r="B283" s="1"/>
      <c r="C283" s="1"/>
      <c r="D283" s="1"/>
      <c r="E283" s="1"/>
      <c r="F283" s="1"/>
    </row>
    <row r="284" spans="1:6" s="23" customFormat="1" ht="12.75">
      <c r="A284" s="1"/>
      <c r="B284" s="1"/>
      <c r="C284" s="1"/>
      <c r="D284" s="1"/>
      <c r="E284" s="1"/>
      <c r="F284" s="1"/>
    </row>
    <row r="285" spans="1:6" s="23" customFormat="1" ht="12.75">
      <c r="A285" s="1"/>
      <c r="B285" s="1"/>
      <c r="C285" s="1"/>
      <c r="D285" s="1"/>
      <c r="E285" s="1"/>
      <c r="F285" s="1"/>
    </row>
    <row r="286" spans="1:6" s="23" customFormat="1" ht="12.75">
      <c r="A286" s="1"/>
      <c r="B286" s="1"/>
      <c r="C286" s="1"/>
      <c r="D286" s="1"/>
      <c r="E286" s="1"/>
      <c r="F286" s="1"/>
    </row>
    <row r="287" spans="1:6" s="23" customFormat="1" ht="12.75">
      <c r="A287" s="1"/>
      <c r="B287" s="1"/>
      <c r="C287" s="1"/>
      <c r="D287" s="1"/>
      <c r="E287" s="1"/>
      <c r="F287" s="1"/>
    </row>
    <row r="288" spans="1:6" s="23" customFormat="1" ht="12.75">
      <c r="A288" s="1"/>
      <c r="B288" s="1"/>
      <c r="C288" s="1"/>
      <c r="D288" s="1"/>
      <c r="E288" s="1"/>
      <c r="F288" s="1"/>
    </row>
    <row r="289" spans="1:6" s="23" customFormat="1" ht="12.75">
      <c r="A289" s="1"/>
      <c r="B289" s="1"/>
      <c r="C289" s="1"/>
      <c r="D289" s="1"/>
      <c r="E289" s="1"/>
      <c r="F289" s="1"/>
    </row>
    <row r="290" spans="1:6" s="23" customFormat="1" ht="12.75">
      <c r="A290" s="1"/>
      <c r="B290" s="1"/>
      <c r="C290" s="1"/>
      <c r="D290" s="1"/>
      <c r="E290" s="1"/>
      <c r="F290" s="1"/>
    </row>
    <row r="291" spans="1:6" s="23" customFormat="1" ht="12.75">
      <c r="A291" s="1"/>
      <c r="B291" s="1"/>
      <c r="C291" s="1"/>
      <c r="D291" s="1"/>
      <c r="E291" s="1"/>
      <c r="F291" s="1"/>
    </row>
    <row r="292" spans="1:6" s="23" customFormat="1" ht="12.75">
      <c r="A292" s="1"/>
      <c r="B292" s="1"/>
      <c r="C292" s="1"/>
      <c r="D292" s="1"/>
      <c r="E292" s="1"/>
      <c r="F292" s="1"/>
    </row>
    <row r="293" spans="1:6" s="23" customFormat="1" ht="12.75">
      <c r="A293" s="1"/>
      <c r="B293" s="1"/>
      <c r="C293" s="1"/>
      <c r="D293" s="1"/>
      <c r="E293" s="1"/>
      <c r="F293" s="1"/>
    </row>
    <row r="294" spans="1:6" s="23" customFormat="1" ht="12.75">
      <c r="A294" s="1"/>
      <c r="B294" s="1"/>
      <c r="C294" s="1"/>
      <c r="D294" s="1"/>
      <c r="E294" s="1"/>
      <c r="F294" s="1"/>
    </row>
    <row r="295" spans="1:6" s="23" customFormat="1" ht="12.75">
      <c r="A295" s="1"/>
      <c r="B295" s="1"/>
      <c r="C295" s="1"/>
      <c r="D295" s="1"/>
      <c r="E295" s="1"/>
      <c r="F295" s="1"/>
    </row>
    <row r="296" spans="1:6" s="23" customFormat="1" ht="12.75">
      <c r="A296" s="1"/>
      <c r="B296" s="1"/>
      <c r="C296" s="1"/>
      <c r="D296" s="1"/>
      <c r="E296" s="1"/>
      <c r="F296" s="1"/>
    </row>
    <row r="297" spans="1:6" s="23" customFormat="1" ht="12.75">
      <c r="A297" s="1"/>
      <c r="B297" s="1"/>
      <c r="C297" s="1"/>
      <c r="D297" s="1"/>
      <c r="E297" s="1"/>
      <c r="F297" s="1"/>
    </row>
    <row r="298" spans="1:6" s="23" customFormat="1" ht="12.75">
      <c r="A298" s="1"/>
      <c r="B298" s="1"/>
      <c r="C298" s="1"/>
      <c r="D298" s="1"/>
      <c r="E298" s="1"/>
      <c r="F298" s="1"/>
    </row>
    <row r="299" spans="1:6" s="23" customFormat="1" ht="12.75">
      <c r="A299" s="1"/>
      <c r="B299" s="1"/>
      <c r="C299" s="1"/>
      <c r="D299" s="1"/>
      <c r="E299" s="1"/>
      <c r="F299" s="1"/>
    </row>
    <row r="300" spans="1:6" s="23" customFormat="1" ht="12.75">
      <c r="A300" s="1"/>
      <c r="B300" s="1"/>
      <c r="C300" s="1"/>
      <c r="D300" s="1"/>
      <c r="E300" s="1"/>
      <c r="F300" s="1"/>
    </row>
    <row r="301" spans="1:6" s="23" customFormat="1" ht="12.75">
      <c r="A301" s="1"/>
      <c r="B301" s="1"/>
      <c r="C301" s="1"/>
      <c r="D301" s="1"/>
      <c r="E301" s="1"/>
      <c r="F301" s="1"/>
    </row>
    <row r="302" spans="1:6" s="23" customFormat="1" ht="12.75">
      <c r="A302" s="1"/>
      <c r="B302" s="1"/>
      <c r="C302" s="1"/>
      <c r="D302" s="1"/>
      <c r="E302" s="1"/>
      <c r="F302" s="1"/>
    </row>
    <row r="303" spans="1:6" s="23" customFormat="1" ht="12.75">
      <c r="A303" s="1"/>
      <c r="B303" s="1"/>
      <c r="C303" s="1"/>
      <c r="D303" s="1"/>
      <c r="E303" s="1"/>
      <c r="F303" s="1"/>
    </row>
    <row r="304" spans="1:6" s="23" customFormat="1" ht="12.75">
      <c r="A304" s="1"/>
      <c r="B304" s="1"/>
      <c r="C304" s="1"/>
      <c r="D304" s="1"/>
      <c r="E304" s="1"/>
      <c r="F304" s="1"/>
    </row>
    <row r="305" spans="1:6" s="23" customFormat="1" ht="12.75">
      <c r="A305" s="1"/>
      <c r="B305" s="1"/>
      <c r="C305" s="1"/>
      <c r="D305" s="1"/>
      <c r="E305" s="1"/>
      <c r="F305" s="1"/>
    </row>
    <row r="306" spans="1:6" s="23" customFormat="1" ht="12.75">
      <c r="A306" s="1"/>
      <c r="B306" s="1"/>
      <c r="C306" s="1"/>
      <c r="D306" s="1"/>
      <c r="E306" s="1"/>
      <c r="F306" s="1"/>
    </row>
    <row r="307" spans="1:6" s="23" customFormat="1" ht="12.75">
      <c r="A307" s="1"/>
      <c r="B307" s="1"/>
      <c r="C307" s="1"/>
      <c r="D307" s="1"/>
      <c r="E307" s="1"/>
      <c r="F307" s="1"/>
    </row>
    <row r="308" spans="1:6" s="23" customFormat="1" ht="12.75">
      <c r="A308" s="1"/>
      <c r="B308" s="1"/>
      <c r="C308" s="1"/>
      <c r="D308" s="1"/>
      <c r="E308" s="1"/>
      <c r="F308" s="1"/>
    </row>
    <row r="309" spans="1:6" s="23" customFormat="1" ht="12.75">
      <c r="A309" s="1"/>
      <c r="B309" s="1"/>
      <c r="C309" s="1"/>
      <c r="D309" s="1"/>
      <c r="E309" s="1"/>
      <c r="F309" s="1"/>
    </row>
    <row r="310" spans="1:6" s="23" customFormat="1" ht="12.75">
      <c r="A310" s="1"/>
      <c r="B310" s="1"/>
      <c r="C310" s="1"/>
      <c r="D310" s="1"/>
      <c r="E310" s="1"/>
      <c r="F310" s="1"/>
    </row>
    <row r="311" spans="1:6" s="23" customFormat="1" ht="12.75">
      <c r="A311" s="1"/>
      <c r="B311" s="1"/>
      <c r="C311" s="1"/>
      <c r="D311" s="1"/>
      <c r="E311" s="1"/>
      <c r="F311" s="1"/>
    </row>
    <row r="312" spans="1:6" s="23" customFormat="1" ht="12.75">
      <c r="A312" s="1"/>
      <c r="B312" s="1"/>
      <c r="C312" s="1"/>
      <c r="D312" s="1"/>
      <c r="E312" s="1"/>
      <c r="F312" s="1"/>
    </row>
    <row r="313" spans="1:6" s="23" customFormat="1" ht="12.75">
      <c r="A313" s="1"/>
      <c r="B313" s="1"/>
      <c r="C313" s="1"/>
      <c r="D313" s="1"/>
      <c r="E313" s="1"/>
      <c r="F313" s="1"/>
    </row>
    <row r="314" spans="1:6" s="23" customFormat="1" ht="12.75">
      <c r="A314" s="1"/>
      <c r="B314" s="1"/>
      <c r="C314" s="1"/>
      <c r="D314" s="1"/>
      <c r="E314" s="1"/>
      <c r="F314" s="1"/>
    </row>
    <row r="315" spans="1:6" s="23" customFormat="1" ht="12.75">
      <c r="A315" s="1"/>
      <c r="B315" s="1"/>
      <c r="C315" s="1"/>
      <c r="D315" s="1"/>
      <c r="E315" s="1"/>
      <c r="F315" s="1"/>
    </row>
    <row r="316" spans="1:6" s="23" customFormat="1" ht="12.75">
      <c r="A316" s="1"/>
      <c r="B316" s="1"/>
      <c r="C316" s="1"/>
      <c r="D316" s="1"/>
      <c r="E316" s="1"/>
      <c r="F316" s="1"/>
    </row>
    <row r="317" spans="1:6" s="23" customFormat="1" ht="12.75">
      <c r="A317" s="1"/>
      <c r="B317" s="1"/>
      <c r="C317" s="1"/>
      <c r="D317" s="1"/>
      <c r="E317" s="1"/>
      <c r="F317" s="1"/>
    </row>
    <row r="318" spans="1:6" s="23" customFormat="1" ht="12.75">
      <c r="A318" s="1"/>
      <c r="B318" s="1"/>
      <c r="C318" s="1"/>
      <c r="D318" s="1"/>
      <c r="E318" s="1"/>
      <c r="F318" s="1"/>
    </row>
    <row r="319" spans="1:6" s="23" customFormat="1" ht="12.75">
      <c r="A319" s="1"/>
      <c r="B319" s="1"/>
      <c r="C319" s="1"/>
      <c r="D319" s="1"/>
      <c r="E319" s="1"/>
      <c r="F319" s="1"/>
    </row>
    <row r="320" spans="1:6" s="23" customFormat="1" ht="12.75">
      <c r="A320" s="1"/>
      <c r="B320" s="1"/>
      <c r="C320" s="1"/>
      <c r="D320" s="1"/>
      <c r="E320" s="1"/>
      <c r="F320" s="1"/>
    </row>
    <row r="321" spans="1:6" s="23" customFormat="1" ht="12.75">
      <c r="A321" s="1"/>
      <c r="B321" s="1"/>
      <c r="C321" s="1"/>
      <c r="D321" s="1"/>
      <c r="E321" s="1"/>
      <c r="F321" s="1"/>
    </row>
    <row r="322" spans="1:6" s="23" customFormat="1" ht="12.75">
      <c r="A322" s="1"/>
      <c r="B322" s="1"/>
      <c r="C322" s="1"/>
      <c r="D322" s="1"/>
      <c r="E322" s="1"/>
      <c r="F322" s="1"/>
    </row>
    <row r="323" spans="1:6" s="23" customFormat="1" ht="12.75">
      <c r="A323" s="1"/>
      <c r="B323" s="1"/>
      <c r="C323" s="1"/>
      <c r="D323" s="1"/>
      <c r="E323" s="1"/>
      <c r="F323" s="1"/>
    </row>
    <row r="324" spans="1:6" s="23" customFormat="1" ht="12.75">
      <c r="A324" s="1"/>
      <c r="B324" s="1"/>
      <c r="C324" s="1"/>
      <c r="D324" s="1"/>
      <c r="E324" s="1"/>
      <c r="F324" s="1"/>
    </row>
    <row r="325" spans="1:6" s="23" customFormat="1" ht="12.75">
      <c r="A325" s="1"/>
      <c r="B325" s="1"/>
      <c r="C325" s="1"/>
      <c r="D325" s="1"/>
      <c r="E325" s="1"/>
      <c r="F325" s="1"/>
    </row>
    <row r="326" spans="1:6" s="23" customFormat="1" ht="12.75">
      <c r="A326" s="1"/>
      <c r="B326" s="1"/>
      <c r="C326" s="1"/>
      <c r="D326" s="1"/>
      <c r="E326" s="1"/>
      <c r="F326" s="1"/>
    </row>
    <row r="327" spans="1:6" s="23" customFormat="1" ht="12.75">
      <c r="A327" s="1"/>
      <c r="B327" s="1"/>
      <c r="C327" s="1"/>
      <c r="D327" s="1"/>
      <c r="E327" s="1"/>
      <c r="F327" s="1"/>
    </row>
    <row r="328" spans="1:6" s="23" customFormat="1" ht="12.75">
      <c r="A328" s="1"/>
      <c r="B328" s="1"/>
      <c r="C328" s="1"/>
      <c r="D328" s="1"/>
      <c r="E328" s="1"/>
      <c r="F328" s="1"/>
    </row>
    <row r="329" spans="1:6" s="23" customFormat="1" ht="12.75">
      <c r="A329" s="1"/>
      <c r="B329" s="1"/>
      <c r="C329" s="1"/>
      <c r="D329" s="1"/>
      <c r="E329" s="1"/>
      <c r="F329" s="1"/>
    </row>
    <row r="330" spans="1:6" s="23" customFormat="1" ht="12.75">
      <c r="A330" s="1"/>
      <c r="B330" s="1"/>
      <c r="C330" s="1"/>
      <c r="D330" s="1"/>
      <c r="E330" s="1"/>
      <c r="F330" s="1"/>
    </row>
    <row r="331" spans="1:6" s="23" customFormat="1" ht="12.75">
      <c r="A331" s="1"/>
      <c r="B331" s="1"/>
      <c r="C331" s="1"/>
      <c r="D331" s="1"/>
      <c r="E331" s="1"/>
      <c r="F331" s="1"/>
    </row>
    <row r="332" spans="1:6" s="23" customFormat="1" ht="12.75">
      <c r="A332" s="1"/>
      <c r="B332" s="1"/>
      <c r="C332" s="1"/>
      <c r="D332" s="1"/>
      <c r="E332" s="1"/>
      <c r="F332" s="1"/>
    </row>
    <row r="333" spans="1:6" s="23" customFormat="1" ht="12.75">
      <c r="A333" s="1"/>
      <c r="B333" s="1"/>
      <c r="C333" s="1"/>
      <c r="D333" s="1"/>
      <c r="E333" s="1"/>
      <c r="F333" s="1"/>
    </row>
    <row r="334" spans="1:6" s="23" customFormat="1" ht="12.75">
      <c r="A334" s="1"/>
      <c r="B334" s="1"/>
      <c r="C334" s="1"/>
      <c r="D334" s="1"/>
      <c r="E334" s="1"/>
      <c r="F334" s="1"/>
    </row>
    <row r="335" spans="1:6" s="23" customFormat="1" ht="12.75">
      <c r="A335" s="1"/>
      <c r="B335" s="1"/>
      <c r="C335" s="1"/>
      <c r="D335" s="1"/>
      <c r="E335" s="1"/>
      <c r="F335" s="1"/>
    </row>
    <row r="336" spans="1:6" s="23" customFormat="1" ht="12.75">
      <c r="A336" s="1"/>
      <c r="B336" s="1"/>
      <c r="C336" s="1"/>
      <c r="D336" s="1"/>
      <c r="E336" s="1"/>
      <c r="F336" s="1"/>
    </row>
    <row r="337" spans="1:6" s="23" customFormat="1" ht="12.75">
      <c r="A337" s="1"/>
      <c r="B337" s="1"/>
      <c r="C337" s="1"/>
      <c r="D337" s="1"/>
      <c r="E337" s="1"/>
      <c r="F337" s="1"/>
    </row>
    <row r="338" spans="1:6" s="23" customFormat="1" ht="12.75">
      <c r="A338" s="1"/>
      <c r="B338" s="1"/>
      <c r="C338" s="1"/>
      <c r="D338" s="1"/>
      <c r="E338" s="1"/>
      <c r="F338" s="1"/>
    </row>
    <row r="339" spans="1:6" s="23" customFormat="1" ht="12.75">
      <c r="A339" s="1"/>
      <c r="B339" s="1"/>
      <c r="C339" s="1"/>
      <c r="D339" s="1"/>
      <c r="E339" s="1"/>
      <c r="F339" s="1"/>
    </row>
    <row r="340" spans="1:6" s="23" customFormat="1" ht="12.75">
      <c r="A340" s="1"/>
      <c r="B340" s="1"/>
      <c r="C340" s="1"/>
      <c r="D340" s="1"/>
      <c r="E340" s="1"/>
      <c r="F340" s="1"/>
    </row>
    <row r="341" spans="1:6" s="23" customFormat="1" ht="12.75">
      <c r="A341" s="1"/>
      <c r="B341" s="1"/>
      <c r="C341" s="1"/>
      <c r="D341" s="1"/>
      <c r="E341" s="1"/>
      <c r="F341" s="1"/>
    </row>
    <row r="342" spans="1:6" s="23" customFormat="1" ht="12.75">
      <c r="A342" s="1"/>
      <c r="B342" s="1"/>
      <c r="C342" s="1"/>
      <c r="D342" s="1"/>
      <c r="E342" s="1"/>
      <c r="F342" s="1"/>
    </row>
    <row r="343" spans="1:6" s="23" customFormat="1" ht="12.75">
      <c r="A343" s="1"/>
      <c r="B343" s="1"/>
      <c r="C343" s="1"/>
      <c r="D343" s="1"/>
      <c r="E343" s="1"/>
      <c r="F343" s="1"/>
    </row>
    <row r="344" spans="1:6" s="23" customFormat="1" ht="12.75">
      <c r="A344" s="1"/>
      <c r="B344" s="1"/>
      <c r="C344" s="1"/>
      <c r="D344" s="1"/>
      <c r="E344" s="1"/>
      <c r="F344" s="1"/>
    </row>
    <row r="345" spans="1:6" s="23" customFormat="1" ht="12.75">
      <c r="A345" s="1"/>
      <c r="B345" s="1"/>
      <c r="C345" s="1"/>
      <c r="D345" s="1"/>
      <c r="E345" s="1"/>
      <c r="F345" s="1"/>
    </row>
    <row r="346" spans="1:6" s="23" customFormat="1" ht="12.75">
      <c r="A346" s="1"/>
      <c r="B346" s="1"/>
      <c r="C346" s="1"/>
      <c r="D346" s="1"/>
      <c r="E346" s="1"/>
      <c r="F346" s="1"/>
    </row>
    <row r="347" spans="1:6" s="23" customFormat="1" ht="12.75">
      <c r="A347" s="1"/>
      <c r="B347" s="1"/>
      <c r="C347" s="1"/>
      <c r="D347" s="1"/>
      <c r="E347" s="1"/>
      <c r="F347" s="1"/>
    </row>
    <row r="348" spans="1:6" s="23" customFormat="1" ht="12.75">
      <c r="A348" s="1"/>
      <c r="B348" s="1"/>
      <c r="C348" s="1"/>
      <c r="D348" s="1"/>
      <c r="E348" s="1"/>
      <c r="F348" s="1"/>
    </row>
    <row r="349" spans="1:6" s="23" customFormat="1" ht="12.75">
      <c r="A349" s="1"/>
      <c r="B349" s="1"/>
      <c r="C349" s="1"/>
      <c r="D349" s="1"/>
      <c r="E349" s="1"/>
      <c r="F349" s="1"/>
    </row>
    <row r="350" spans="1:6" s="23" customFormat="1" ht="12.75">
      <c r="A350" s="1"/>
      <c r="B350" s="1"/>
      <c r="C350" s="1"/>
      <c r="D350" s="1"/>
      <c r="E350" s="1"/>
      <c r="F350" s="1"/>
    </row>
    <row r="351" spans="1:6" s="23" customFormat="1" ht="12.75">
      <c r="A351" s="1"/>
      <c r="B351" s="1"/>
      <c r="C351" s="1"/>
      <c r="D351" s="1"/>
      <c r="E351" s="1"/>
      <c r="F351" s="1"/>
    </row>
    <row r="352" spans="1:6" s="23" customFormat="1" ht="12.75">
      <c r="A352" s="1"/>
      <c r="B352" s="1"/>
      <c r="C352" s="1"/>
      <c r="D352" s="1"/>
      <c r="E352" s="1"/>
      <c r="F352" s="1"/>
    </row>
    <row r="353" spans="1:6" s="23" customFormat="1" ht="12.75">
      <c r="A353" s="1"/>
      <c r="B353" s="1"/>
      <c r="C353" s="1"/>
      <c r="D353" s="1"/>
      <c r="E353" s="1"/>
      <c r="F353" s="1"/>
    </row>
    <row r="354" spans="1:6" s="23" customFormat="1" ht="12.75">
      <c r="A354" s="1"/>
      <c r="B354" s="1"/>
      <c r="C354" s="1"/>
      <c r="D354" s="1"/>
      <c r="E354" s="1"/>
      <c r="F354" s="1"/>
    </row>
    <row r="355" spans="1:6" s="23" customFormat="1" ht="12.75">
      <c r="A355" s="1"/>
      <c r="B355" s="1"/>
      <c r="C355" s="1"/>
      <c r="D355" s="1"/>
      <c r="E355" s="1"/>
      <c r="F355" s="1"/>
    </row>
    <row r="356" spans="1:6" s="23" customFormat="1" ht="12.75">
      <c r="A356" s="1"/>
      <c r="B356" s="1"/>
      <c r="C356" s="1"/>
      <c r="D356" s="1"/>
      <c r="E356" s="1"/>
      <c r="F356" s="1"/>
    </row>
    <row r="357" spans="1:6" s="23" customFormat="1" ht="12.75">
      <c r="A357" s="1"/>
      <c r="B357" s="1"/>
      <c r="C357" s="1"/>
      <c r="D357" s="1"/>
      <c r="E357" s="1"/>
      <c r="F357" s="1"/>
    </row>
    <row r="358" spans="1:6" s="23" customFormat="1" ht="12.75">
      <c r="A358" s="1"/>
      <c r="B358" s="1"/>
      <c r="C358" s="1"/>
      <c r="D358" s="1"/>
      <c r="E358" s="1"/>
      <c r="F358" s="1"/>
    </row>
    <row r="359" spans="1:6" s="23" customFormat="1" ht="12.75">
      <c r="A359" s="1"/>
      <c r="B359" s="1"/>
      <c r="C359" s="1"/>
      <c r="D359" s="1"/>
      <c r="E359" s="1"/>
      <c r="F359" s="1"/>
    </row>
    <row r="360" spans="1:6" s="23" customFormat="1" ht="12.75">
      <c r="A360" s="1"/>
      <c r="B360" s="1"/>
      <c r="C360" s="1"/>
      <c r="D360" s="1"/>
      <c r="E360" s="1"/>
      <c r="F360" s="1"/>
    </row>
    <row r="361" spans="1:6" s="23" customFormat="1" ht="12.75">
      <c r="A361" s="1"/>
      <c r="B361" s="1"/>
      <c r="C361" s="1"/>
      <c r="D361" s="1"/>
      <c r="E361" s="1"/>
      <c r="F361" s="1"/>
    </row>
    <row r="362" spans="1:6" s="23" customFormat="1" ht="12.75">
      <c r="A362" s="1"/>
      <c r="B362" s="1"/>
      <c r="C362" s="1"/>
      <c r="D362" s="1"/>
      <c r="E362" s="1"/>
      <c r="F362" s="1"/>
    </row>
    <row r="363" spans="1:6" s="23" customFormat="1" ht="12.75">
      <c r="A363" s="1"/>
      <c r="B363" s="1"/>
      <c r="C363" s="1"/>
      <c r="D363" s="1"/>
      <c r="E363" s="1"/>
      <c r="F363" s="1"/>
    </row>
    <row r="364" spans="1:6" s="23" customFormat="1" ht="12.75">
      <c r="A364" s="1"/>
      <c r="B364" s="1"/>
      <c r="C364" s="1"/>
      <c r="D364" s="1"/>
      <c r="E364" s="1"/>
      <c r="F364" s="1"/>
    </row>
    <row r="365" spans="1:6" s="23" customFormat="1" ht="12.75">
      <c r="A365" s="1"/>
      <c r="B365" s="1"/>
      <c r="C365" s="1"/>
      <c r="D365" s="1"/>
      <c r="E365" s="1"/>
      <c r="F365" s="1"/>
    </row>
    <row r="366" spans="1:6" s="23" customFormat="1" ht="12.75">
      <c r="A366" s="1"/>
      <c r="B366" s="1"/>
      <c r="C366" s="1"/>
      <c r="D366" s="1"/>
      <c r="E366" s="1"/>
      <c r="F366" s="1"/>
    </row>
    <row r="367" spans="1:6" s="23" customFormat="1" ht="12.75">
      <c r="A367" s="1"/>
      <c r="B367" s="1"/>
      <c r="C367" s="1"/>
      <c r="D367" s="1"/>
      <c r="E367" s="1"/>
      <c r="F367" s="1"/>
    </row>
    <row r="368" spans="1:6" s="23" customFormat="1" ht="12.75">
      <c r="A368" s="1"/>
      <c r="B368" s="1"/>
      <c r="C368" s="1"/>
      <c r="D368" s="1"/>
      <c r="E368" s="1"/>
      <c r="F368" s="1"/>
    </row>
    <row r="369" spans="1:6" s="23" customFormat="1" ht="12.75">
      <c r="A369" s="1"/>
      <c r="B369" s="1"/>
      <c r="C369" s="1"/>
      <c r="D369" s="1"/>
      <c r="E369" s="1"/>
      <c r="F369" s="1"/>
    </row>
    <row r="370" spans="1:6" s="23" customFormat="1" ht="12.75">
      <c r="A370" s="1"/>
      <c r="B370" s="1"/>
      <c r="C370" s="1"/>
      <c r="D370" s="1"/>
      <c r="E370" s="1"/>
      <c r="F370" s="1"/>
    </row>
    <row r="371" spans="1:6" s="23" customFormat="1" ht="12.75">
      <c r="A371" s="1"/>
      <c r="B371" s="1"/>
      <c r="C371" s="1"/>
      <c r="D371" s="1"/>
      <c r="E371" s="1"/>
      <c r="F371" s="1"/>
    </row>
    <row r="372" spans="1:6" s="23" customFormat="1" ht="12.75">
      <c r="A372" s="1"/>
      <c r="B372" s="1"/>
      <c r="C372" s="1"/>
      <c r="D372" s="1"/>
      <c r="E372" s="1"/>
      <c r="F372" s="1"/>
    </row>
    <row r="373" spans="1:6" s="23" customFormat="1" ht="12.75">
      <c r="A373" s="1"/>
      <c r="B373" s="1"/>
      <c r="C373" s="1"/>
      <c r="D373" s="1"/>
      <c r="E373" s="1"/>
      <c r="F373" s="1"/>
    </row>
    <row r="374" spans="1:6" s="23" customFormat="1" ht="12.75">
      <c r="A374" s="1"/>
      <c r="B374" s="1"/>
      <c r="C374" s="1"/>
      <c r="D374" s="1"/>
      <c r="E374" s="1"/>
      <c r="F374" s="1"/>
    </row>
    <row r="375" spans="1:6" s="23" customFormat="1" ht="12.75">
      <c r="A375" s="1"/>
      <c r="B375" s="1"/>
      <c r="C375" s="1"/>
      <c r="D375" s="1"/>
      <c r="E375" s="1"/>
      <c r="F375" s="1"/>
    </row>
    <row r="376" spans="1:6" s="23" customFormat="1" ht="12.75">
      <c r="A376" s="1"/>
      <c r="B376" s="1"/>
      <c r="C376" s="1"/>
      <c r="D376" s="1"/>
      <c r="E376" s="1"/>
      <c r="F376" s="1"/>
    </row>
    <row r="377" spans="1:6" s="23" customFormat="1" ht="12.75">
      <c r="A377" s="1"/>
      <c r="B377" s="1"/>
      <c r="C377" s="1"/>
      <c r="D377" s="1"/>
      <c r="E377" s="1"/>
      <c r="F377" s="1"/>
    </row>
  </sheetData>
  <sheetProtection/>
  <mergeCells count="1">
    <mergeCell ref="B37:F37"/>
  </mergeCells>
  <printOptions horizontalCentered="1"/>
  <pageMargins left="0" right="0" top="0.5" bottom="0.5" header="0.25" footer="0.25"/>
  <pageSetup fitToHeight="1" fitToWidth="1" horizontalDpi="600" verticalDpi="600" orientation="portrait" scale="93" r:id="rId1"/>
</worksheet>
</file>

<file path=xl/worksheets/sheet2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A1">
      <selection activeCell="A1" sqref="A1"/>
    </sheetView>
  </sheetViews>
  <sheetFormatPr defaultColWidth="9.33203125" defaultRowHeight="12.75"/>
  <cols>
    <col min="1" max="1" width="5.33203125" style="38" customWidth="1"/>
    <col min="2" max="2" width="22.16015625" style="37" customWidth="1"/>
    <col min="3" max="6" width="14.83203125" style="37" customWidth="1"/>
    <col min="7" max="16384" width="9.33203125" style="37" customWidth="1"/>
  </cols>
  <sheetData>
    <row r="1" ht="15.75">
      <c r="A1" s="36"/>
    </row>
    <row r="2" spans="2:6" ht="15">
      <c r="B2" s="39" t="s">
        <v>178</v>
      </c>
      <c r="C2" s="40"/>
      <c r="D2" s="40"/>
      <c r="E2" s="40"/>
      <c r="F2" s="40"/>
    </row>
    <row r="3" spans="2:6" ht="15.75">
      <c r="B3" s="41" t="s">
        <v>179</v>
      </c>
      <c r="C3" s="40"/>
      <c r="D3" s="40"/>
      <c r="E3" s="40"/>
      <c r="F3" s="40"/>
    </row>
    <row r="4" spans="2:6" ht="15">
      <c r="B4" s="39" t="s">
        <v>180</v>
      </c>
      <c r="C4" s="40"/>
      <c r="D4" s="40"/>
      <c r="E4" s="40"/>
      <c r="F4" s="40"/>
    </row>
    <row r="5" spans="2:6" ht="15">
      <c r="B5" s="39" t="s">
        <v>243</v>
      </c>
      <c r="C5" s="40"/>
      <c r="D5" s="40"/>
      <c r="E5" s="40"/>
      <c r="F5" s="40"/>
    </row>
    <row r="6" spans="2:6" ht="15">
      <c r="B6" s="39" t="s">
        <v>344</v>
      </c>
      <c r="C6" s="40"/>
      <c r="D6" s="40"/>
      <c r="E6" s="40"/>
      <c r="F6" s="40"/>
    </row>
    <row r="7" spans="2:6" ht="45">
      <c r="B7" s="297" t="s">
        <v>181</v>
      </c>
      <c r="C7" s="42" t="s">
        <v>209</v>
      </c>
      <c r="D7" s="43"/>
      <c r="E7" s="42" t="s">
        <v>210</v>
      </c>
      <c r="F7" s="43"/>
    </row>
    <row r="8" spans="2:6" ht="15">
      <c r="B8" s="346"/>
      <c r="C8" s="44" t="s">
        <v>23</v>
      </c>
      <c r="D8" s="45" t="s">
        <v>103</v>
      </c>
      <c r="E8" s="45" t="s">
        <v>23</v>
      </c>
      <c r="F8" s="45" t="s">
        <v>103</v>
      </c>
    </row>
    <row r="9" spans="2:6" ht="19.5" customHeight="1">
      <c r="B9" s="46" t="s">
        <v>85</v>
      </c>
      <c r="C9" s="47">
        <v>1460</v>
      </c>
      <c r="D9" s="48">
        <v>100</v>
      </c>
      <c r="E9" s="47">
        <v>425</v>
      </c>
      <c r="F9" s="48">
        <v>100</v>
      </c>
    </row>
    <row r="10" spans="1:9" ht="19.5" customHeight="1">
      <c r="A10" s="204"/>
      <c r="B10" s="205" t="s">
        <v>182</v>
      </c>
      <c r="C10" s="199">
        <v>648</v>
      </c>
      <c r="D10" s="51">
        <v>44.38356164383562</v>
      </c>
      <c r="E10" s="50">
        <v>68</v>
      </c>
      <c r="F10" s="51">
        <v>16</v>
      </c>
      <c r="I10" s="182"/>
    </row>
    <row r="11" spans="1:6" ht="19.5" customHeight="1">
      <c r="A11" s="204"/>
      <c r="B11" s="205" t="s">
        <v>183</v>
      </c>
      <c r="C11" s="199">
        <v>471</v>
      </c>
      <c r="D11" s="51">
        <v>32.26027397260274</v>
      </c>
      <c r="E11" s="50">
        <v>46</v>
      </c>
      <c r="F11" s="51">
        <v>10.823529411764705</v>
      </c>
    </row>
    <row r="12" spans="1:6" ht="19.5" customHeight="1">
      <c r="A12" s="204"/>
      <c r="B12" s="205" t="s">
        <v>184</v>
      </c>
      <c r="C12" s="199">
        <v>192</v>
      </c>
      <c r="D12" s="51">
        <v>13.150684931506849</v>
      </c>
      <c r="E12" s="50">
        <v>99</v>
      </c>
      <c r="F12" s="51">
        <v>23.294117647058822</v>
      </c>
    </row>
    <row r="13" spans="1:6" ht="19.5" customHeight="1">
      <c r="A13" s="204"/>
      <c r="B13" s="205" t="s">
        <v>185</v>
      </c>
      <c r="C13" s="199">
        <v>21</v>
      </c>
      <c r="D13" s="51">
        <v>1.4383561643835616</v>
      </c>
      <c r="E13" s="50">
        <v>12</v>
      </c>
      <c r="F13" s="51">
        <v>2.823529411764706</v>
      </c>
    </row>
    <row r="14" spans="1:6" ht="19.5" customHeight="1">
      <c r="A14" s="204"/>
      <c r="B14" s="205" t="s">
        <v>186</v>
      </c>
      <c r="C14" s="199">
        <v>8</v>
      </c>
      <c r="D14" s="51">
        <v>0.547945205479452</v>
      </c>
      <c r="E14" s="50">
        <v>18</v>
      </c>
      <c r="F14" s="51">
        <v>4.235294117647059</v>
      </c>
    </row>
    <row r="15" spans="1:6" ht="19.5" customHeight="1">
      <c r="A15" s="204"/>
      <c r="B15" s="205" t="s">
        <v>369</v>
      </c>
      <c r="C15" s="199">
        <v>8</v>
      </c>
      <c r="D15" s="51">
        <v>0.547945205479452</v>
      </c>
      <c r="E15" s="50">
        <v>3</v>
      </c>
      <c r="F15" s="271" t="s">
        <v>373</v>
      </c>
    </row>
    <row r="16" spans="1:6" ht="19.5" customHeight="1">
      <c r="A16" s="204"/>
      <c r="B16" s="205" t="s">
        <v>192</v>
      </c>
      <c r="C16" s="199">
        <v>8</v>
      </c>
      <c r="D16" s="51">
        <v>0.547945205479452</v>
      </c>
      <c r="E16" s="53" t="s">
        <v>26</v>
      </c>
      <c r="F16" s="53" t="s">
        <v>26</v>
      </c>
    </row>
    <row r="17" spans="1:6" ht="19.5" customHeight="1">
      <c r="A17" s="204"/>
      <c r="B17" s="205" t="s">
        <v>370</v>
      </c>
      <c r="C17" s="199">
        <v>8</v>
      </c>
      <c r="D17" s="51">
        <v>0.547945205479452</v>
      </c>
      <c r="E17" s="50">
        <v>9</v>
      </c>
      <c r="F17" s="51">
        <v>2.1176470588235294</v>
      </c>
    </row>
    <row r="18" spans="1:6" ht="19.5" customHeight="1">
      <c r="A18" s="204"/>
      <c r="B18" s="205" t="s">
        <v>193</v>
      </c>
      <c r="C18" s="199">
        <v>7</v>
      </c>
      <c r="D18" s="51">
        <v>0.4794520547945206</v>
      </c>
      <c r="E18" s="52">
        <v>12</v>
      </c>
      <c r="F18" s="51">
        <v>2.823529411764706</v>
      </c>
    </row>
    <row r="19" spans="1:6" ht="19.5" customHeight="1">
      <c r="A19" s="204"/>
      <c r="B19" s="205" t="s">
        <v>188</v>
      </c>
      <c r="C19" s="199">
        <v>7</v>
      </c>
      <c r="D19" s="51">
        <v>0.4794520547945206</v>
      </c>
      <c r="E19" s="53">
        <v>2</v>
      </c>
      <c r="F19" s="271" t="s">
        <v>373</v>
      </c>
    </row>
    <row r="20" spans="1:10" ht="19.5" customHeight="1">
      <c r="A20" s="204"/>
      <c r="B20" s="205" t="s">
        <v>368</v>
      </c>
      <c r="C20" s="199">
        <v>7</v>
      </c>
      <c r="D20" s="51">
        <v>0.4794520547945206</v>
      </c>
      <c r="E20" s="53">
        <v>8</v>
      </c>
      <c r="F20" s="51">
        <v>1.8823529411764703</v>
      </c>
      <c r="I20" s="259"/>
      <c r="J20" s="270"/>
    </row>
    <row r="21" spans="1:10" ht="19.5" customHeight="1">
      <c r="A21" s="204"/>
      <c r="B21" s="205" t="s">
        <v>342</v>
      </c>
      <c r="C21" s="199">
        <v>7</v>
      </c>
      <c r="D21" s="51">
        <v>0.4794520547945206</v>
      </c>
      <c r="E21" s="53">
        <v>5</v>
      </c>
      <c r="F21" s="271" t="s">
        <v>373</v>
      </c>
      <c r="I21" s="259"/>
      <c r="J21" s="270"/>
    </row>
    <row r="22" spans="1:6" ht="19.5" customHeight="1">
      <c r="A22" s="204"/>
      <c r="B22" s="205" t="s">
        <v>371</v>
      </c>
      <c r="C22" s="199">
        <v>6</v>
      </c>
      <c r="D22" s="51">
        <v>0.410958904109589</v>
      </c>
      <c r="E22" s="50">
        <v>2</v>
      </c>
      <c r="F22" s="271" t="s">
        <v>373</v>
      </c>
    </row>
    <row r="23" spans="1:6" ht="19.5" customHeight="1">
      <c r="A23" s="204"/>
      <c r="B23" s="205" t="s">
        <v>187</v>
      </c>
      <c r="C23" s="199">
        <v>6</v>
      </c>
      <c r="D23" s="51">
        <v>0.410958904109589</v>
      </c>
      <c r="E23" s="53">
        <v>8</v>
      </c>
      <c r="F23" s="51">
        <v>1.8823529411764703</v>
      </c>
    </row>
    <row r="24" spans="1:6" ht="19.5" customHeight="1">
      <c r="A24" s="204"/>
      <c r="B24" s="205" t="s">
        <v>372</v>
      </c>
      <c r="C24" s="199">
        <v>6</v>
      </c>
      <c r="D24" s="51">
        <v>0.410958904109589</v>
      </c>
      <c r="E24" s="53">
        <v>2</v>
      </c>
      <c r="F24" s="271" t="s">
        <v>373</v>
      </c>
    </row>
    <row r="25" spans="2:6" ht="19.5" customHeight="1">
      <c r="B25" s="49"/>
      <c r="C25" s="52"/>
      <c r="D25" s="51"/>
      <c r="E25" s="52"/>
      <c r="F25" s="51"/>
    </row>
    <row r="26" spans="1:8" s="57" customFormat="1" ht="19.5" customHeight="1">
      <c r="A26" s="56"/>
      <c r="B26" s="49" t="s">
        <v>189</v>
      </c>
      <c r="C26" s="50">
        <v>50</v>
      </c>
      <c r="D26" s="51">
        <v>3.4246575342465753</v>
      </c>
      <c r="E26" s="50">
        <v>48</v>
      </c>
      <c r="F26" s="51">
        <v>11.294117647058824</v>
      </c>
      <c r="H26" s="58"/>
    </row>
    <row r="27" spans="1:8" s="57" customFormat="1" ht="19.5" customHeight="1">
      <c r="A27" s="56"/>
      <c r="B27" s="49"/>
      <c r="C27" s="50"/>
      <c r="D27" s="51"/>
      <c r="E27" s="50"/>
      <c r="F27" s="51"/>
      <c r="H27" s="58"/>
    </row>
    <row r="28" spans="1:8" s="57" customFormat="1" ht="19.5" customHeight="1">
      <c r="A28" s="56"/>
      <c r="B28" s="49" t="s">
        <v>190</v>
      </c>
      <c r="C28" s="53" t="s">
        <v>26</v>
      </c>
      <c r="D28" s="53" t="s">
        <v>26</v>
      </c>
      <c r="E28" s="53">
        <v>67</v>
      </c>
      <c r="F28" s="51">
        <v>15.764705882352942</v>
      </c>
      <c r="H28" s="58"/>
    </row>
    <row r="29" spans="1:6" s="57" customFormat="1" ht="19.5" customHeight="1">
      <c r="A29" s="56"/>
      <c r="B29" s="49" t="s">
        <v>191</v>
      </c>
      <c r="C29" s="53" t="s">
        <v>26</v>
      </c>
      <c r="D29" s="53" t="s">
        <v>26</v>
      </c>
      <c r="E29" s="53">
        <v>11</v>
      </c>
      <c r="F29" s="51">
        <v>2.588235294117647</v>
      </c>
    </row>
    <row r="30" spans="1:6" s="57" customFormat="1" ht="19.5" customHeight="1">
      <c r="A30" s="56"/>
      <c r="B30" s="59" t="s">
        <v>57</v>
      </c>
      <c r="C30" s="60" t="s">
        <v>26</v>
      </c>
      <c r="D30" s="61" t="s">
        <v>26</v>
      </c>
      <c r="E30" s="61">
        <v>5</v>
      </c>
      <c r="F30" s="62">
        <v>1.1764705882352942</v>
      </c>
    </row>
    <row r="31" ht="15">
      <c r="B31" s="15" t="s">
        <v>7</v>
      </c>
    </row>
    <row r="32" ht="8.25" customHeight="1">
      <c r="B32" s="15"/>
    </row>
    <row r="33" spans="2:6" ht="28.5" customHeight="1">
      <c r="B33" s="364" t="s">
        <v>381</v>
      </c>
      <c r="C33" s="329"/>
      <c r="D33" s="329"/>
      <c r="E33" s="329"/>
      <c r="F33" s="329"/>
    </row>
  </sheetData>
  <sheetProtection/>
  <mergeCells count="2">
    <mergeCell ref="B7:B8"/>
    <mergeCell ref="B33:F33"/>
  </mergeCells>
  <printOptions horizontalCentered="1"/>
  <pageMargins left="0" right="0" top="0.5" bottom="0.5" header="0.25" footer="0.25"/>
  <pageSetup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G40"/>
  <sheetViews>
    <sheetView zoomScalePageLayoutView="0" workbookViewId="0" topLeftCell="A1">
      <selection activeCell="A1" sqref="A1"/>
    </sheetView>
  </sheetViews>
  <sheetFormatPr defaultColWidth="9.33203125" defaultRowHeight="12.75"/>
  <cols>
    <col min="1" max="1" width="11.33203125" style="1" customWidth="1"/>
    <col min="2" max="2" width="13.16015625" style="1" customWidth="1"/>
    <col min="3" max="3" width="10.33203125" style="1" customWidth="1"/>
    <col min="4" max="4" width="7.83203125" style="1" customWidth="1"/>
    <col min="5" max="5" width="13.16015625" style="1" customWidth="1"/>
    <col min="6" max="6" width="10.33203125" style="1" customWidth="1"/>
    <col min="7" max="7" width="11.33203125" style="1" customWidth="1"/>
    <col min="8" max="8" width="10.83203125" style="1" customWidth="1"/>
    <col min="9" max="16384" width="9.33203125" style="1" customWidth="1"/>
  </cols>
  <sheetData>
    <row r="1" ht="15.75">
      <c r="A1" s="36"/>
    </row>
    <row r="2" spans="2:6" ht="15">
      <c r="B2" s="39" t="s">
        <v>18</v>
      </c>
      <c r="C2" s="40"/>
      <c r="D2" s="40"/>
      <c r="E2" s="40"/>
      <c r="F2" s="40"/>
    </row>
    <row r="3" spans="2:6" ht="15.75">
      <c r="B3" s="41" t="s">
        <v>19</v>
      </c>
      <c r="C3" s="40"/>
      <c r="D3" s="40"/>
      <c r="E3" s="40"/>
      <c r="F3" s="40"/>
    </row>
    <row r="4" spans="2:6" ht="15.75">
      <c r="B4" s="41" t="s">
        <v>20</v>
      </c>
      <c r="C4" s="40"/>
      <c r="D4" s="40"/>
      <c r="E4" s="40"/>
      <c r="F4" s="40"/>
    </row>
    <row r="5" spans="2:6" ht="15">
      <c r="B5" s="39" t="s">
        <v>352</v>
      </c>
      <c r="C5" s="40"/>
      <c r="D5" s="40"/>
      <c r="E5" s="40"/>
      <c r="F5" s="40"/>
    </row>
    <row r="6" spans="2:6" ht="15">
      <c r="B6" s="165" t="s">
        <v>21</v>
      </c>
      <c r="C6" s="66"/>
      <c r="D6" s="297" t="s">
        <v>25</v>
      </c>
      <c r="E6" s="63" t="s">
        <v>22</v>
      </c>
      <c r="F6" s="66"/>
    </row>
    <row r="7" spans="2:6" ht="15">
      <c r="B7" s="44" t="s">
        <v>23</v>
      </c>
      <c r="C7" s="45" t="s">
        <v>24</v>
      </c>
      <c r="D7" s="298"/>
      <c r="E7" s="45" t="s">
        <v>23</v>
      </c>
      <c r="F7" s="45" t="s">
        <v>24</v>
      </c>
    </row>
    <row r="8" spans="2:6" ht="19.5" customHeight="1">
      <c r="B8" s="166" t="s">
        <v>26</v>
      </c>
      <c r="C8" s="141" t="s">
        <v>26</v>
      </c>
      <c r="D8" s="148" t="s">
        <v>27</v>
      </c>
      <c r="E8" s="167">
        <v>43699</v>
      </c>
      <c r="F8" s="141">
        <v>18.1</v>
      </c>
    </row>
    <row r="9" spans="2:6" ht="19.5" customHeight="1">
      <c r="B9" s="168">
        <v>2777000</v>
      </c>
      <c r="C9" s="152">
        <v>30.1</v>
      </c>
      <c r="D9" s="169">
        <v>1910</v>
      </c>
      <c r="E9" s="170">
        <v>64109</v>
      </c>
      <c r="F9" s="152">
        <v>22.8</v>
      </c>
    </row>
    <row r="10" spans="2:6" ht="19.5" customHeight="1">
      <c r="B10" s="168">
        <v>2950000</v>
      </c>
      <c r="C10" s="152">
        <v>27.7</v>
      </c>
      <c r="D10" s="169">
        <v>1920</v>
      </c>
      <c r="E10" s="170">
        <v>92245</v>
      </c>
      <c r="F10" s="152">
        <v>25.1</v>
      </c>
    </row>
    <row r="11" spans="2:6" ht="19.5" customHeight="1">
      <c r="B11" s="166" t="s">
        <v>28</v>
      </c>
      <c r="C11" s="141">
        <v>21.3</v>
      </c>
      <c r="D11" s="148" t="s">
        <v>29</v>
      </c>
      <c r="E11" s="167">
        <v>98882</v>
      </c>
      <c r="F11" s="141">
        <v>20.4</v>
      </c>
    </row>
    <row r="12" spans="2:6" ht="19.5" customHeight="1">
      <c r="B12" s="168">
        <v>2559000</v>
      </c>
      <c r="C12" s="152">
        <v>19.4</v>
      </c>
      <c r="D12" s="169">
        <v>1940</v>
      </c>
      <c r="E12" s="170">
        <v>99106</v>
      </c>
      <c r="F12" s="152">
        <v>18.9</v>
      </c>
    </row>
    <row r="13" spans="2:6" ht="19.5" customHeight="1">
      <c r="B13" s="168">
        <v>3632000</v>
      </c>
      <c r="C13" s="152">
        <v>24.1</v>
      </c>
      <c r="D13" s="169">
        <v>1950</v>
      </c>
      <c r="E13" s="170">
        <v>160055</v>
      </c>
      <c r="F13" s="152">
        <v>25.1</v>
      </c>
    </row>
    <row r="14" spans="2:6" ht="19.5" customHeight="1">
      <c r="B14" s="166" t="s">
        <v>30</v>
      </c>
      <c r="C14" s="141">
        <v>23.7</v>
      </c>
      <c r="D14" s="148" t="s">
        <v>31</v>
      </c>
      <c r="E14" s="167">
        <v>195056</v>
      </c>
      <c r="F14" s="141">
        <v>24.9</v>
      </c>
    </row>
    <row r="15" spans="2:7" ht="19.5" customHeight="1">
      <c r="B15" s="166" t="s">
        <v>32</v>
      </c>
      <c r="C15" s="141">
        <v>18.4</v>
      </c>
      <c r="D15" s="148" t="s">
        <v>33</v>
      </c>
      <c r="E15" s="167">
        <v>171667</v>
      </c>
      <c r="F15" s="141">
        <v>19.327894962139542</v>
      </c>
      <c r="G15" s="34"/>
    </row>
    <row r="16" spans="1:7" ht="19.5" customHeight="1">
      <c r="A16" s="15"/>
      <c r="B16" s="166" t="s">
        <v>34</v>
      </c>
      <c r="C16" s="141">
        <v>15.9</v>
      </c>
      <c r="D16" s="148" t="s">
        <v>35</v>
      </c>
      <c r="E16" s="167">
        <v>145162</v>
      </c>
      <c r="F16" s="141">
        <v>15.682830044154619</v>
      </c>
      <c r="G16" s="34"/>
    </row>
    <row r="17" spans="1:7" ht="19.5" customHeight="1">
      <c r="A17" s="15"/>
      <c r="B17" s="166" t="s">
        <v>36</v>
      </c>
      <c r="C17" s="141">
        <v>16.7</v>
      </c>
      <c r="D17" s="148" t="s">
        <v>37</v>
      </c>
      <c r="E17" s="167">
        <v>153080</v>
      </c>
      <c r="F17" s="141">
        <v>16.441720769787874</v>
      </c>
      <c r="G17" s="34"/>
    </row>
    <row r="18" spans="1:7" ht="19.5" customHeight="1">
      <c r="A18" s="15"/>
      <c r="B18" s="166" t="s">
        <v>38</v>
      </c>
      <c r="C18" s="141">
        <v>16.3</v>
      </c>
      <c r="D18" s="148" t="s">
        <v>39</v>
      </c>
      <c r="E18" s="167">
        <v>149478</v>
      </c>
      <c r="F18" s="141">
        <v>15.910335523322185</v>
      </c>
      <c r="G18" s="24"/>
    </row>
    <row r="19" spans="1:7" ht="19.5" customHeight="1">
      <c r="A19" s="15"/>
      <c r="B19" s="166" t="s">
        <v>40</v>
      </c>
      <c r="C19" s="141">
        <v>15.9</v>
      </c>
      <c r="D19" s="148" t="s">
        <v>41</v>
      </c>
      <c r="E19" s="167">
        <v>143827</v>
      </c>
      <c r="F19" s="141">
        <v>15.187130404555454</v>
      </c>
      <c r="G19" s="24"/>
    </row>
    <row r="20" spans="1:7" ht="19.5" customHeight="1">
      <c r="A20" s="15"/>
      <c r="B20" s="166">
        <v>4000240</v>
      </c>
      <c r="C20" s="141">
        <v>15.5</v>
      </c>
      <c r="D20" s="148" t="s">
        <v>42</v>
      </c>
      <c r="E20" s="167">
        <v>139560</v>
      </c>
      <c r="F20" s="141">
        <v>14.645450701782169</v>
      </c>
      <c r="G20" s="24"/>
    </row>
    <row r="21" spans="1:7" ht="19.5" customHeight="1">
      <c r="A21" s="15"/>
      <c r="B21" s="171">
        <v>3952767</v>
      </c>
      <c r="C21" s="141">
        <v>15.2</v>
      </c>
      <c r="D21" s="169">
        <v>1994</v>
      </c>
      <c r="E21" s="172">
        <v>137844</v>
      </c>
      <c r="F21" s="141">
        <v>14.381997900356012</v>
      </c>
      <c r="G21" s="24"/>
    </row>
    <row r="22" spans="1:7" ht="19.5" customHeight="1">
      <c r="A22" s="15"/>
      <c r="B22" s="171">
        <v>3899589</v>
      </c>
      <c r="C22" s="157">
        <v>14.8</v>
      </c>
      <c r="D22" s="169">
        <v>1995</v>
      </c>
      <c r="E22" s="172">
        <v>134169</v>
      </c>
      <c r="F22" s="141">
        <v>13.889320226736018</v>
      </c>
      <c r="G22" s="24"/>
    </row>
    <row r="23" spans="1:7" ht="19.5" customHeight="1">
      <c r="A23" s="15"/>
      <c r="B23" s="171">
        <v>3891494</v>
      </c>
      <c r="C23" s="157">
        <v>14.7</v>
      </c>
      <c r="D23" s="169">
        <v>1996</v>
      </c>
      <c r="E23" s="172">
        <v>133231</v>
      </c>
      <c r="F23" s="141">
        <v>13.679889296714396</v>
      </c>
      <c r="G23" s="24"/>
    </row>
    <row r="24" spans="1:7" ht="19.5" customHeight="1">
      <c r="A24" s="15"/>
      <c r="B24" s="166">
        <v>3880894</v>
      </c>
      <c r="C24" s="141">
        <v>14.5</v>
      </c>
      <c r="D24" s="173">
        <v>1997</v>
      </c>
      <c r="E24" s="167">
        <v>133549</v>
      </c>
      <c r="F24" s="141">
        <v>13.647713048220885</v>
      </c>
      <c r="G24" s="24"/>
    </row>
    <row r="25" spans="1:7" ht="19.5" customHeight="1">
      <c r="A25" s="15"/>
      <c r="B25" s="166">
        <v>3941553</v>
      </c>
      <c r="C25" s="141">
        <v>14.6</v>
      </c>
      <c r="D25" s="169">
        <v>1998</v>
      </c>
      <c r="E25" s="167">
        <v>133649</v>
      </c>
      <c r="F25" s="141">
        <v>13.609557657044931</v>
      </c>
      <c r="G25" s="24"/>
    </row>
    <row r="26" spans="1:7" ht="19.5" customHeight="1">
      <c r="A26" s="15"/>
      <c r="B26" s="166">
        <v>3959417</v>
      </c>
      <c r="C26" s="141">
        <v>14.5</v>
      </c>
      <c r="D26" s="169">
        <v>1999</v>
      </c>
      <c r="E26" s="167">
        <v>133429</v>
      </c>
      <c r="F26" s="141">
        <v>13.527179412417421</v>
      </c>
      <c r="G26" s="24"/>
    </row>
    <row r="27" spans="1:7" ht="19.5" customHeight="1">
      <c r="A27" s="15"/>
      <c r="B27" s="166">
        <v>4058814</v>
      </c>
      <c r="C27" s="141">
        <v>14.7</v>
      </c>
      <c r="D27" s="169">
        <v>2000</v>
      </c>
      <c r="E27" s="167">
        <v>136048</v>
      </c>
      <c r="F27" s="141">
        <v>13.66476783363792</v>
      </c>
      <c r="G27" s="24"/>
    </row>
    <row r="28" spans="1:7" ht="19.5" customHeight="1">
      <c r="A28" s="15"/>
      <c r="B28" s="166">
        <v>4025933</v>
      </c>
      <c r="C28" s="154">
        <v>14.1</v>
      </c>
      <c r="D28" s="169">
        <v>2001</v>
      </c>
      <c r="E28" s="166">
        <v>133247</v>
      </c>
      <c r="F28" s="141">
        <v>13.316355971348353</v>
      </c>
      <c r="G28" s="24"/>
    </row>
    <row r="29" spans="1:7" ht="19.5" customHeight="1">
      <c r="A29" s="15"/>
      <c r="B29" s="166">
        <v>4021726</v>
      </c>
      <c r="C29" s="154">
        <v>13.9</v>
      </c>
      <c r="D29" s="169">
        <v>2002</v>
      </c>
      <c r="E29" s="136">
        <v>129518</v>
      </c>
      <c r="F29" s="141">
        <v>12.886791292645121</v>
      </c>
      <c r="G29" s="24"/>
    </row>
    <row r="30" spans="1:7" ht="19.5" customHeight="1">
      <c r="A30" s="15"/>
      <c r="B30" s="166">
        <v>4089950</v>
      </c>
      <c r="C30" s="154">
        <v>14.1</v>
      </c>
      <c r="D30" s="169">
        <v>2003</v>
      </c>
      <c r="E30" s="166">
        <v>130850</v>
      </c>
      <c r="F30" s="141">
        <v>12.981170110868222</v>
      </c>
      <c r="G30" s="34"/>
    </row>
    <row r="31" spans="1:7" ht="19.5" customHeight="1">
      <c r="A31" s="15"/>
      <c r="B31" s="166">
        <v>4112052</v>
      </c>
      <c r="C31" s="154">
        <v>14</v>
      </c>
      <c r="D31" s="169">
        <v>2004</v>
      </c>
      <c r="E31" s="166">
        <v>129710</v>
      </c>
      <c r="F31" s="141">
        <v>12.82654742292304</v>
      </c>
      <c r="G31" s="34"/>
    </row>
    <row r="32" spans="1:7" ht="19.5" customHeight="1">
      <c r="A32" s="15"/>
      <c r="B32" s="166">
        <v>4138349</v>
      </c>
      <c r="C32" s="154">
        <v>14</v>
      </c>
      <c r="D32" s="169">
        <v>2005</v>
      </c>
      <c r="E32" s="199">
        <v>127518</v>
      </c>
      <c r="F32" s="141">
        <v>12.599522174993034</v>
      </c>
      <c r="G32" s="34"/>
    </row>
    <row r="33" spans="1:7" ht="19.5" customHeight="1">
      <c r="A33" s="15"/>
      <c r="B33" s="166">
        <v>4265555</v>
      </c>
      <c r="C33" s="154">
        <v>14.2</v>
      </c>
      <c r="D33" s="169">
        <v>2006</v>
      </c>
      <c r="E33" s="199">
        <v>127537</v>
      </c>
      <c r="F33" s="141">
        <v>12.6328753899083</v>
      </c>
      <c r="G33" s="34"/>
    </row>
    <row r="34" spans="1:7" ht="19.5" customHeight="1">
      <c r="A34" s="15"/>
      <c r="B34" s="166">
        <v>4316233</v>
      </c>
      <c r="C34" s="154">
        <v>14.3</v>
      </c>
      <c r="D34" s="169">
        <v>2007</v>
      </c>
      <c r="E34" s="199">
        <v>125172</v>
      </c>
      <c r="F34" s="141">
        <v>12.427940048980215</v>
      </c>
      <c r="G34" s="34"/>
    </row>
    <row r="35" spans="1:7" ht="19.5" customHeight="1">
      <c r="A35" s="15"/>
      <c r="B35" s="166">
        <v>4247694</v>
      </c>
      <c r="C35" s="154">
        <v>13.9</v>
      </c>
      <c r="D35" s="169">
        <v>2008</v>
      </c>
      <c r="E35" s="199">
        <v>121231</v>
      </c>
      <c r="F35" s="141">
        <v>12.118952894319563</v>
      </c>
      <c r="G35" s="34"/>
    </row>
    <row r="36" spans="1:7" ht="19.5" customHeight="1">
      <c r="A36" s="15"/>
      <c r="B36" s="166">
        <v>4131019</v>
      </c>
      <c r="C36" s="154">
        <v>13.5</v>
      </c>
      <c r="D36" s="169">
        <v>2009</v>
      </c>
      <c r="E36" s="199">
        <v>117309</v>
      </c>
      <c r="F36" s="141">
        <v>11.766520788382671</v>
      </c>
      <c r="G36" s="34"/>
    </row>
    <row r="37" spans="1:6" ht="19.5" customHeight="1">
      <c r="A37" s="15"/>
      <c r="B37" s="180"/>
      <c r="C37" s="180"/>
      <c r="D37" s="180"/>
      <c r="E37" s="180"/>
      <c r="F37" s="180"/>
    </row>
    <row r="38" spans="2:6" s="33" customFormat="1" ht="18" customHeight="1">
      <c r="B38" s="293" t="s">
        <v>229</v>
      </c>
      <c r="C38" s="294"/>
      <c r="D38" s="294"/>
      <c r="E38" s="294"/>
      <c r="F38" s="294"/>
    </row>
    <row r="39" spans="2:6" ht="48" customHeight="1">
      <c r="B39" s="295" t="s">
        <v>382</v>
      </c>
      <c r="C39" s="296"/>
      <c r="D39" s="296"/>
      <c r="E39" s="296"/>
      <c r="F39" s="296"/>
    </row>
    <row r="40" ht="12.75">
      <c r="B40" s="31"/>
    </row>
  </sheetData>
  <sheetProtection/>
  <mergeCells count="3">
    <mergeCell ref="B39:F39"/>
    <mergeCell ref="D6:D7"/>
    <mergeCell ref="B38:F38"/>
  </mergeCells>
  <printOptions horizontalCentered="1"/>
  <pageMargins left="0" right="0" top="0.5" bottom="0.5" header="0.25" footer="0.25"/>
  <pageSetup fitToHeight="1" fitToWidth="1" horizontalDpi="600" verticalDpi="600" orientation="portrait" scale="88" r:id="rId1"/>
</worksheet>
</file>

<file path=xl/worksheets/sheet4.xml><?xml version="1.0" encoding="utf-8"?>
<worksheet xmlns="http://schemas.openxmlformats.org/spreadsheetml/2006/main" xmlns:r="http://schemas.openxmlformats.org/officeDocument/2006/relationships">
  <sheetPr>
    <pageSetUpPr fitToPage="1"/>
  </sheetPr>
  <dimension ref="A1:R174"/>
  <sheetViews>
    <sheetView zoomScalePageLayoutView="0" workbookViewId="0" topLeftCell="A1">
      <selection activeCell="F8" sqref="F8"/>
    </sheetView>
  </sheetViews>
  <sheetFormatPr defaultColWidth="9.33203125" defaultRowHeight="12.75"/>
  <cols>
    <col min="1" max="1" width="2.5" style="1" customWidth="1"/>
    <col min="2" max="2" width="17.66015625" style="1" customWidth="1"/>
    <col min="3" max="3" width="12.16015625" style="1" customWidth="1"/>
    <col min="4" max="4" width="8.83203125" style="1" customWidth="1"/>
    <col min="5" max="5" width="12.66015625" style="1" bestFit="1" customWidth="1"/>
    <col min="6" max="6" width="8" style="1" customWidth="1"/>
    <col min="7" max="7" width="12.16015625" style="1" customWidth="1"/>
    <col min="8" max="8" width="8.5" style="1" customWidth="1"/>
    <col min="9" max="9" width="12.16015625" style="1" customWidth="1"/>
    <col min="10" max="10" width="8.16015625" style="1" customWidth="1"/>
    <col min="11" max="11" width="12.16015625" style="1" customWidth="1"/>
    <col min="12" max="12" width="8.16015625" style="1" customWidth="1"/>
    <col min="13" max="13" width="12.16015625" style="1" customWidth="1"/>
    <col min="14" max="14" width="9.83203125" style="1" customWidth="1"/>
    <col min="15" max="15" width="12.16015625" style="1" bestFit="1" customWidth="1"/>
    <col min="16" max="16" width="7.83203125" style="1" customWidth="1"/>
    <col min="17" max="16384" width="9.33203125" style="1" customWidth="1"/>
  </cols>
  <sheetData>
    <row r="1" ht="15.75">
      <c r="A1" s="36"/>
    </row>
    <row r="2" spans="2:16" ht="15">
      <c r="B2" s="39" t="s">
        <v>43</v>
      </c>
      <c r="C2" s="40"/>
      <c r="D2" s="40"/>
      <c r="E2" s="40"/>
      <c r="F2" s="40"/>
      <c r="G2" s="40"/>
      <c r="H2" s="40"/>
      <c r="I2" s="40"/>
      <c r="J2" s="40"/>
      <c r="K2" s="40"/>
      <c r="L2" s="40"/>
      <c r="M2" s="40"/>
      <c r="N2" s="40"/>
      <c r="O2" s="40"/>
      <c r="P2" s="40"/>
    </row>
    <row r="3" spans="2:16" ht="15.75">
      <c r="B3" s="41" t="s">
        <v>44</v>
      </c>
      <c r="C3" s="40"/>
      <c r="D3" s="40"/>
      <c r="E3" s="40"/>
      <c r="F3" s="40"/>
      <c r="G3" s="40"/>
      <c r="H3" s="40"/>
      <c r="I3" s="40"/>
      <c r="J3" s="40"/>
      <c r="K3" s="40"/>
      <c r="L3" s="40"/>
      <c r="M3" s="40"/>
      <c r="N3" s="40"/>
      <c r="O3" s="40"/>
      <c r="P3" s="40"/>
    </row>
    <row r="4" spans="2:16" ht="15">
      <c r="B4" s="39" t="s">
        <v>347</v>
      </c>
      <c r="C4" s="40"/>
      <c r="D4" s="40"/>
      <c r="E4" s="40"/>
      <c r="F4" s="40"/>
      <c r="G4" s="40"/>
      <c r="H4" s="40"/>
      <c r="I4" s="40"/>
      <c r="J4" s="40"/>
      <c r="K4" s="40"/>
      <c r="L4" s="40"/>
      <c r="M4" s="40"/>
      <c r="N4" s="40"/>
      <c r="O4" s="40"/>
      <c r="P4" s="40"/>
    </row>
    <row r="5" spans="2:16" s="15" customFormat="1" ht="15">
      <c r="B5" s="302" t="s">
        <v>218</v>
      </c>
      <c r="C5" s="63" t="s">
        <v>45</v>
      </c>
      <c r="D5" s="64"/>
      <c r="E5" s="64"/>
      <c r="F5" s="64"/>
      <c r="G5" s="64"/>
      <c r="H5" s="64"/>
      <c r="I5" s="64"/>
      <c r="J5" s="64"/>
      <c r="K5" s="64"/>
      <c r="L5" s="64"/>
      <c r="M5" s="64"/>
      <c r="N5" s="66"/>
      <c r="O5" s="63" t="s">
        <v>46</v>
      </c>
      <c r="P5" s="66"/>
    </row>
    <row r="6" spans="2:16" s="15" customFormat="1" ht="22.5" customHeight="1">
      <c r="B6" s="303"/>
      <c r="C6" s="158" t="s">
        <v>48</v>
      </c>
      <c r="D6" s="159"/>
      <c r="E6" s="160" t="s">
        <v>49</v>
      </c>
      <c r="F6" s="159"/>
      <c r="G6" s="160" t="s">
        <v>50</v>
      </c>
      <c r="H6" s="159"/>
      <c r="I6" s="307" t="s">
        <v>51</v>
      </c>
      <c r="J6" s="308"/>
      <c r="K6" s="307" t="s">
        <v>52</v>
      </c>
      <c r="L6" s="308"/>
      <c r="M6" s="307" t="s">
        <v>53</v>
      </c>
      <c r="N6" s="308"/>
      <c r="O6" s="160" t="s">
        <v>54</v>
      </c>
      <c r="P6" s="159"/>
    </row>
    <row r="7" spans="2:16" s="15" customFormat="1" ht="15.75" customHeight="1">
      <c r="B7" s="304"/>
      <c r="C7" s="72" t="s">
        <v>23</v>
      </c>
      <c r="D7" s="72" t="s">
        <v>55</v>
      </c>
      <c r="E7" s="72" t="s">
        <v>23</v>
      </c>
      <c r="F7" s="72" t="s">
        <v>55</v>
      </c>
      <c r="G7" s="72" t="s">
        <v>23</v>
      </c>
      <c r="H7" s="72" t="s">
        <v>55</v>
      </c>
      <c r="I7" s="72" t="s">
        <v>23</v>
      </c>
      <c r="J7" s="72" t="s">
        <v>55</v>
      </c>
      <c r="K7" s="72" t="s">
        <v>23</v>
      </c>
      <c r="L7" s="72" t="s">
        <v>55</v>
      </c>
      <c r="M7" s="72" t="s">
        <v>23</v>
      </c>
      <c r="N7" s="72" t="s">
        <v>55</v>
      </c>
      <c r="O7" s="72" t="s">
        <v>23</v>
      </c>
      <c r="P7" s="72" t="s">
        <v>55</v>
      </c>
    </row>
    <row r="8" spans="2:18" s="15" customFormat="1" ht="19.5" customHeight="1">
      <c r="B8" s="73" t="s">
        <v>58</v>
      </c>
      <c r="C8" s="257">
        <v>133</v>
      </c>
      <c r="D8" s="51">
        <f>C8/C15*100</f>
        <v>0.11337578531911446</v>
      </c>
      <c r="E8" s="257">
        <v>41</v>
      </c>
      <c r="F8" s="51">
        <f aca="true" t="shared" si="0" ref="F8:F14">E8/$E$15*100</f>
        <v>0.046872677801785737</v>
      </c>
      <c r="G8" s="257">
        <v>83</v>
      </c>
      <c r="H8" s="51">
        <f aca="true" t="shared" si="1" ref="H8:H14">G8/$G$15*100</f>
        <v>0.3723308810335546</v>
      </c>
      <c r="I8" s="257">
        <v>2</v>
      </c>
      <c r="J8" s="51">
        <f aca="true" t="shared" si="2" ref="J8:J15">I8/$I$15*100</f>
        <v>0.25773195876288657</v>
      </c>
      <c r="K8" s="257">
        <v>1</v>
      </c>
      <c r="L8" s="51">
        <f aca="true" t="shared" si="3" ref="L8:L14">K8/$K$15*100</f>
        <v>0.02455795677799607</v>
      </c>
      <c r="M8" s="257">
        <v>4</v>
      </c>
      <c r="N8" s="51">
        <v>0.18761726078799248</v>
      </c>
      <c r="O8" s="174">
        <v>14</v>
      </c>
      <c r="P8" s="51">
        <v>0.16963528413910092</v>
      </c>
      <c r="R8" s="183"/>
    </row>
    <row r="9" spans="2:18" s="15" customFormat="1" ht="19.5" customHeight="1">
      <c r="B9" s="73" t="s">
        <v>59</v>
      </c>
      <c r="C9" s="199">
        <v>11708</v>
      </c>
      <c r="D9" s="51">
        <f aca="true" t="shared" si="4" ref="D9:D15">C9/$C$15*100</f>
        <v>9.980478906136785</v>
      </c>
      <c r="E9" s="199">
        <v>6646</v>
      </c>
      <c r="F9" s="51">
        <f t="shared" si="0"/>
        <v>7.597946748065073</v>
      </c>
      <c r="G9" s="199">
        <v>4548</v>
      </c>
      <c r="H9" s="51">
        <f t="shared" si="1"/>
        <v>20.401937914947066</v>
      </c>
      <c r="I9" s="199">
        <v>118</v>
      </c>
      <c r="J9" s="51">
        <f t="shared" si="2"/>
        <v>15.206185567010309</v>
      </c>
      <c r="K9" s="199">
        <v>73</v>
      </c>
      <c r="L9" s="51">
        <f t="shared" si="3"/>
        <v>1.7927308447937131</v>
      </c>
      <c r="M9" s="199">
        <v>271</v>
      </c>
      <c r="N9" s="51">
        <v>12.711069418386492</v>
      </c>
      <c r="O9" s="174">
        <v>1188</v>
      </c>
      <c r="P9" s="51">
        <v>14.394765539803709</v>
      </c>
      <c r="R9" s="183"/>
    </row>
    <row r="10" spans="2:18" s="15" customFormat="1" ht="19.5" customHeight="1">
      <c r="B10" s="73" t="s">
        <v>60</v>
      </c>
      <c r="C10" s="199">
        <v>28442</v>
      </c>
      <c r="D10" s="51">
        <f t="shared" si="4"/>
        <v>24.24536906801695</v>
      </c>
      <c r="E10" s="199">
        <v>19939</v>
      </c>
      <c r="F10" s="51">
        <f t="shared" si="0"/>
        <v>22.794983480239164</v>
      </c>
      <c r="G10" s="199">
        <v>7199</v>
      </c>
      <c r="H10" s="51">
        <f t="shared" si="1"/>
        <v>32.294096536874214</v>
      </c>
      <c r="I10" s="199">
        <v>240</v>
      </c>
      <c r="J10" s="51">
        <f t="shared" si="2"/>
        <v>30.927835051546392</v>
      </c>
      <c r="K10" s="199">
        <v>379</v>
      </c>
      <c r="L10" s="51">
        <f t="shared" si="3"/>
        <v>9.307465618860512</v>
      </c>
      <c r="M10" s="199">
        <v>542</v>
      </c>
      <c r="N10" s="51">
        <v>25.422138836772984</v>
      </c>
      <c r="O10" s="174">
        <v>2279</v>
      </c>
      <c r="P10" s="51">
        <v>27.61420089664364</v>
      </c>
      <c r="R10" s="183"/>
    </row>
    <row r="11" spans="2:18" s="15" customFormat="1" ht="19.5" customHeight="1">
      <c r="B11" s="73" t="s">
        <v>61</v>
      </c>
      <c r="C11" s="199">
        <v>34515</v>
      </c>
      <c r="D11" s="51">
        <f t="shared" si="4"/>
        <v>29.422294964580725</v>
      </c>
      <c r="E11" s="199">
        <v>27218</v>
      </c>
      <c r="F11" s="51">
        <f t="shared" si="0"/>
        <v>31.11659864412205</v>
      </c>
      <c r="G11" s="199">
        <v>5095</v>
      </c>
      <c r="H11" s="51">
        <f t="shared" si="1"/>
        <v>22.85573299838507</v>
      </c>
      <c r="I11" s="199">
        <v>213</v>
      </c>
      <c r="J11" s="51">
        <f t="shared" si="2"/>
        <v>27.448453608247426</v>
      </c>
      <c r="K11" s="199">
        <v>1246</v>
      </c>
      <c r="L11" s="51">
        <f t="shared" si="3"/>
        <v>30.5992141453831</v>
      </c>
      <c r="M11" s="199">
        <v>583</v>
      </c>
      <c r="N11" s="51">
        <v>27.345215759849907</v>
      </c>
      <c r="O11" s="174">
        <v>2257</v>
      </c>
      <c r="P11" s="51">
        <v>27.347631164425056</v>
      </c>
      <c r="R11" s="183"/>
    </row>
    <row r="12" spans="2:18" s="15" customFormat="1" ht="19.5" customHeight="1">
      <c r="B12" s="73" t="s">
        <v>62</v>
      </c>
      <c r="C12" s="199">
        <v>27577</v>
      </c>
      <c r="D12" s="51">
        <f t="shared" si="4"/>
        <v>23.508000238685863</v>
      </c>
      <c r="E12" s="199">
        <v>22067</v>
      </c>
      <c r="F12" s="51">
        <f t="shared" si="0"/>
        <v>25.227789781756236</v>
      </c>
      <c r="G12" s="199">
        <v>3244</v>
      </c>
      <c r="H12" s="51">
        <f t="shared" si="1"/>
        <v>14.55230575991387</v>
      </c>
      <c r="I12" s="199">
        <v>126</v>
      </c>
      <c r="J12" s="51">
        <f t="shared" si="2"/>
        <v>16.237113402061855</v>
      </c>
      <c r="K12" s="199">
        <v>1539</v>
      </c>
      <c r="L12" s="51">
        <f t="shared" si="3"/>
        <v>37.79469548133596</v>
      </c>
      <c r="M12" s="199">
        <v>477</v>
      </c>
      <c r="N12" s="51">
        <v>22.373358348968107</v>
      </c>
      <c r="O12" s="174">
        <v>1624</v>
      </c>
      <c r="P12" s="51">
        <v>19.67769296013571</v>
      </c>
      <c r="R12" s="183"/>
    </row>
    <row r="13" spans="2:18" s="15" customFormat="1" ht="19.5" customHeight="1">
      <c r="B13" s="73" t="s">
        <v>63</v>
      </c>
      <c r="C13" s="199">
        <v>12146</v>
      </c>
      <c r="D13" s="51">
        <f t="shared" si="4"/>
        <v>10.353851793127552</v>
      </c>
      <c r="E13" s="199">
        <v>9381</v>
      </c>
      <c r="F13" s="51">
        <f t="shared" si="0"/>
        <v>10.724697328257365</v>
      </c>
      <c r="G13" s="199">
        <v>1743</v>
      </c>
      <c r="H13" s="51">
        <f t="shared" si="1"/>
        <v>7.818948501704648</v>
      </c>
      <c r="I13" s="199">
        <v>66</v>
      </c>
      <c r="J13" s="51">
        <f t="shared" si="2"/>
        <v>8.505154639175258</v>
      </c>
      <c r="K13" s="199">
        <v>693</v>
      </c>
      <c r="L13" s="51">
        <f t="shared" si="3"/>
        <v>17.018664047151276</v>
      </c>
      <c r="M13" s="199">
        <v>200</v>
      </c>
      <c r="N13" s="51">
        <v>9.380863039399625</v>
      </c>
      <c r="O13" s="174">
        <v>709</v>
      </c>
      <c r="P13" s="51">
        <v>8.590815461044468</v>
      </c>
      <c r="R13" s="183"/>
    </row>
    <row r="14" spans="2:18" s="15" customFormat="1" ht="19.5" customHeight="1">
      <c r="B14" s="73" t="s">
        <v>64</v>
      </c>
      <c r="C14" s="199">
        <v>2786</v>
      </c>
      <c r="D14" s="51">
        <f t="shared" si="4"/>
        <v>2.3749243451056614</v>
      </c>
      <c r="E14" s="199">
        <v>2178</v>
      </c>
      <c r="F14" s="51">
        <f t="shared" si="0"/>
        <v>2.489968103714374</v>
      </c>
      <c r="G14" s="199">
        <v>380</v>
      </c>
      <c r="H14" s="51">
        <f t="shared" si="1"/>
        <v>1.7046474071415754</v>
      </c>
      <c r="I14" s="199">
        <v>11</v>
      </c>
      <c r="J14" s="51">
        <f t="shared" si="2"/>
        <v>1.4175257731958764</v>
      </c>
      <c r="K14" s="199">
        <v>141</v>
      </c>
      <c r="L14" s="51">
        <f t="shared" si="3"/>
        <v>3.462671905697446</v>
      </c>
      <c r="M14" s="199">
        <v>55</v>
      </c>
      <c r="N14" s="51">
        <v>2.5797373358348965</v>
      </c>
      <c r="O14" s="174">
        <v>182</v>
      </c>
      <c r="P14" s="51">
        <v>2.205258693808312</v>
      </c>
      <c r="R14" s="183"/>
    </row>
    <row r="15" spans="2:18" s="15" customFormat="1" ht="19.5" customHeight="1">
      <c r="B15" s="46" t="s">
        <v>66</v>
      </c>
      <c r="C15" s="238">
        <v>117309</v>
      </c>
      <c r="D15" s="48">
        <f t="shared" si="4"/>
        <v>100</v>
      </c>
      <c r="E15" s="238">
        <v>87471</v>
      </c>
      <c r="F15" s="48">
        <f>E15/$E$15*100</f>
        <v>100</v>
      </c>
      <c r="G15" s="238">
        <v>22292</v>
      </c>
      <c r="H15" s="48">
        <f>G15/$G$15*100</f>
        <v>100</v>
      </c>
      <c r="I15" s="238">
        <v>776</v>
      </c>
      <c r="J15" s="48">
        <f t="shared" si="2"/>
        <v>100</v>
      </c>
      <c r="K15" s="238">
        <v>4072</v>
      </c>
      <c r="L15" s="48">
        <f>K15/$K$15*100</f>
        <v>100</v>
      </c>
      <c r="M15" s="238">
        <v>2132</v>
      </c>
      <c r="N15" s="261">
        <f>M15/$M$15*100</f>
        <v>100</v>
      </c>
      <c r="O15" s="175">
        <v>8253</v>
      </c>
      <c r="P15" s="78">
        <f>O15/$O$15*100</f>
        <v>100</v>
      </c>
      <c r="R15" s="183"/>
    </row>
    <row r="16" spans="2:16" s="15" customFormat="1" ht="44.25" customHeight="1">
      <c r="B16" s="140" t="s">
        <v>197</v>
      </c>
      <c r="C16" s="299">
        <v>27.259</v>
      </c>
      <c r="D16" s="300"/>
      <c r="E16" s="299">
        <v>27.754</v>
      </c>
      <c r="F16" s="300"/>
      <c r="G16" s="299">
        <v>23.932</v>
      </c>
      <c r="H16" s="300"/>
      <c r="I16" s="299">
        <v>25.348</v>
      </c>
      <c r="J16" s="300"/>
      <c r="K16" s="299">
        <v>30.515</v>
      </c>
      <c r="L16" s="300"/>
      <c r="M16" s="299">
        <v>26.5</v>
      </c>
      <c r="N16" s="300"/>
      <c r="O16" s="301">
        <v>25.883</v>
      </c>
      <c r="P16" s="300"/>
    </row>
    <row r="17" spans="2:16" ht="23.25" customHeight="1">
      <c r="B17" s="295" t="s">
        <v>198</v>
      </c>
      <c r="C17" s="296"/>
      <c r="D17" s="296"/>
      <c r="E17" s="296"/>
      <c r="F17" s="296"/>
      <c r="G17" s="296"/>
      <c r="H17" s="296"/>
      <c r="I17" s="296"/>
      <c r="J17" s="296"/>
      <c r="K17" s="296"/>
      <c r="L17" s="296"/>
      <c r="M17" s="296"/>
      <c r="N17" s="296"/>
      <c r="O17" s="296"/>
      <c r="P17" s="296"/>
    </row>
    <row r="18" spans="2:16" ht="23.25" customHeight="1">
      <c r="B18" s="295" t="s">
        <v>199</v>
      </c>
      <c r="C18" s="296"/>
      <c r="D18" s="296"/>
      <c r="E18" s="296"/>
      <c r="F18" s="296"/>
      <c r="G18" s="296"/>
      <c r="H18" s="296"/>
      <c r="I18" s="296"/>
      <c r="J18" s="296"/>
      <c r="K18" s="296"/>
      <c r="L18" s="296"/>
      <c r="M18" s="296"/>
      <c r="N18" s="296"/>
      <c r="O18" s="296"/>
      <c r="P18" s="296"/>
    </row>
    <row r="19" spans="2:16" ht="12.75">
      <c r="B19" s="305" t="s">
        <v>381</v>
      </c>
      <c r="C19" s="306"/>
      <c r="D19" s="306"/>
      <c r="E19" s="306"/>
      <c r="F19" s="306"/>
      <c r="G19" s="306"/>
      <c r="H19" s="306"/>
      <c r="I19" s="306"/>
      <c r="J19" s="306"/>
      <c r="K19" s="306"/>
      <c r="L19" s="306"/>
      <c r="M19" s="306"/>
      <c r="N19" s="306"/>
      <c r="O19" s="306"/>
      <c r="P19" s="306"/>
    </row>
    <row r="22" ht="12.75">
      <c r="B22" s="31"/>
    </row>
    <row r="58" spans="2:5" ht="12.75">
      <c r="B58" s="3">
        <f ca="1">NOW()</f>
        <v>42143.48593495371</v>
      </c>
      <c r="E58" s="4" t="s">
        <v>69</v>
      </c>
    </row>
    <row r="59" ht="12.75">
      <c r="C59" s="5" t="s">
        <v>70</v>
      </c>
    </row>
    <row r="60" ht="12.75">
      <c r="B60" s="5" t="s">
        <v>71</v>
      </c>
    </row>
    <row r="61" ht="12.75">
      <c r="B61" s="5" t="s">
        <v>72</v>
      </c>
    </row>
    <row r="63" spans="2:16" ht="12.75">
      <c r="B63" s="6" t="s">
        <v>73</v>
      </c>
      <c r="C63" s="6" t="s">
        <v>73</v>
      </c>
      <c r="D63" s="6" t="s">
        <v>73</v>
      </c>
      <c r="E63" s="6" t="s">
        <v>73</v>
      </c>
      <c r="F63" s="6" t="s">
        <v>73</v>
      </c>
      <c r="G63" s="6" t="s">
        <v>73</v>
      </c>
      <c r="H63" s="6" t="s">
        <v>73</v>
      </c>
      <c r="I63" s="6" t="s">
        <v>73</v>
      </c>
      <c r="J63" s="6" t="s">
        <v>73</v>
      </c>
      <c r="K63" s="6" t="s">
        <v>73</v>
      </c>
      <c r="L63" s="6" t="s">
        <v>73</v>
      </c>
      <c r="M63" s="6" t="s">
        <v>73</v>
      </c>
      <c r="N63" s="6" t="s">
        <v>73</v>
      </c>
      <c r="O63" s="6" t="s">
        <v>73</v>
      </c>
      <c r="P63" s="6" t="s">
        <v>73</v>
      </c>
    </row>
    <row r="65" ht="12.75">
      <c r="G65" s="5" t="s">
        <v>74</v>
      </c>
    </row>
    <row r="66" spans="3:16" ht="12.75">
      <c r="C66" s="6" t="s">
        <v>73</v>
      </c>
      <c r="D66" s="6" t="s">
        <v>73</v>
      </c>
      <c r="E66" s="6" t="s">
        <v>73</v>
      </c>
      <c r="F66" s="6" t="s">
        <v>73</v>
      </c>
      <c r="G66" s="6" t="s">
        <v>73</v>
      </c>
      <c r="H66" s="6" t="s">
        <v>73</v>
      </c>
      <c r="I66" s="6" t="s">
        <v>73</v>
      </c>
      <c r="J66" s="6" t="s">
        <v>73</v>
      </c>
      <c r="K66" s="6" t="s">
        <v>73</v>
      </c>
      <c r="L66" s="6" t="s">
        <v>73</v>
      </c>
      <c r="M66" s="6" t="s">
        <v>73</v>
      </c>
      <c r="N66" s="6" t="s">
        <v>73</v>
      </c>
      <c r="O66" s="6" t="s">
        <v>73</v>
      </c>
      <c r="P66" s="6" t="s">
        <v>73</v>
      </c>
    </row>
    <row r="67" ht="12.75">
      <c r="B67" s="5" t="s">
        <v>75</v>
      </c>
    </row>
    <row r="68" spans="2:15" ht="12.75">
      <c r="B68" s="5" t="s">
        <v>76</v>
      </c>
      <c r="C68" s="5" t="s">
        <v>77</v>
      </c>
      <c r="E68" s="5" t="s">
        <v>78</v>
      </c>
      <c r="G68" s="5" t="s">
        <v>79</v>
      </c>
      <c r="I68" s="4" t="s">
        <v>80</v>
      </c>
      <c r="K68" s="4" t="s">
        <v>81</v>
      </c>
      <c r="M68" s="5" t="s">
        <v>82</v>
      </c>
      <c r="O68" s="5" t="s">
        <v>83</v>
      </c>
    </row>
    <row r="69" spans="2:16" ht="12.75">
      <c r="B69" s="5" t="s">
        <v>47</v>
      </c>
      <c r="C69" s="6" t="s">
        <v>73</v>
      </c>
      <c r="D69" s="6" t="s">
        <v>73</v>
      </c>
      <c r="E69" s="6" t="s">
        <v>73</v>
      </c>
      <c r="F69" s="6" t="s">
        <v>73</v>
      </c>
      <c r="G69" s="6" t="s">
        <v>73</v>
      </c>
      <c r="H69" s="6" t="s">
        <v>73</v>
      </c>
      <c r="I69" s="6" t="s">
        <v>73</v>
      </c>
      <c r="J69" s="6" t="s">
        <v>73</v>
      </c>
      <c r="K69" s="6" t="s">
        <v>73</v>
      </c>
      <c r="L69" s="6" t="s">
        <v>73</v>
      </c>
      <c r="M69" s="6" t="s">
        <v>73</v>
      </c>
      <c r="N69" s="6" t="s">
        <v>73</v>
      </c>
      <c r="O69" s="6" t="s">
        <v>73</v>
      </c>
      <c r="P69" s="6" t="s">
        <v>73</v>
      </c>
    </row>
    <row r="71" spans="3:16" ht="12.75">
      <c r="C71" s="5" t="s">
        <v>23</v>
      </c>
      <c r="D71" s="5" t="s">
        <v>55</v>
      </c>
      <c r="E71" s="5" t="s">
        <v>23</v>
      </c>
      <c r="F71" s="5" t="s">
        <v>55</v>
      </c>
      <c r="G71" s="5" t="s">
        <v>23</v>
      </c>
      <c r="H71" s="5" t="s">
        <v>55</v>
      </c>
      <c r="I71" s="5" t="s">
        <v>23</v>
      </c>
      <c r="J71" s="5" t="s">
        <v>55</v>
      </c>
      <c r="K71" s="5" t="s">
        <v>23</v>
      </c>
      <c r="L71" s="5" t="s">
        <v>55</v>
      </c>
      <c r="M71" s="5" t="s">
        <v>23</v>
      </c>
      <c r="N71" s="5" t="s">
        <v>55</v>
      </c>
      <c r="O71" s="5" t="s">
        <v>23</v>
      </c>
      <c r="P71" s="5" t="s">
        <v>55</v>
      </c>
    </row>
    <row r="72" spans="2:16" ht="12.75">
      <c r="B72" s="6" t="s">
        <v>73</v>
      </c>
      <c r="C72" s="6" t="s">
        <v>73</v>
      </c>
      <c r="D72" s="6" t="s">
        <v>73</v>
      </c>
      <c r="E72" s="6" t="s">
        <v>73</v>
      </c>
      <c r="F72" s="6" t="s">
        <v>73</v>
      </c>
      <c r="G72" s="6" t="s">
        <v>73</v>
      </c>
      <c r="H72" s="6" t="s">
        <v>73</v>
      </c>
      <c r="I72" s="6" t="s">
        <v>73</v>
      </c>
      <c r="J72" s="6" t="s">
        <v>73</v>
      </c>
      <c r="K72" s="6" t="s">
        <v>73</v>
      </c>
      <c r="L72" s="6" t="s">
        <v>73</v>
      </c>
      <c r="M72" s="6" t="s">
        <v>73</v>
      </c>
      <c r="N72" s="6" t="s">
        <v>73</v>
      </c>
      <c r="O72" s="6" t="s">
        <v>73</v>
      </c>
      <c r="P72" s="6" t="s">
        <v>73</v>
      </c>
    </row>
    <row r="74" spans="2:16" ht="12.75">
      <c r="B74" s="4" t="s">
        <v>58</v>
      </c>
      <c r="C74" s="7">
        <v>148</v>
      </c>
      <c r="D74" s="8">
        <f aca="true" t="shared" si="5" ref="D74:D80">C74/C8*100</f>
        <v>111.27819548872179</v>
      </c>
      <c r="E74" s="7">
        <v>60</v>
      </c>
      <c r="F74" s="8">
        <f aca="true" t="shared" si="6" ref="F74:F80">E74/E8*100</f>
        <v>146.34146341463415</v>
      </c>
      <c r="G74" s="7">
        <v>86</v>
      </c>
      <c r="H74" s="8">
        <f aca="true" t="shared" si="7" ref="H74:H80">G74/G8*100</f>
        <v>103.6144578313253</v>
      </c>
      <c r="I74" s="9">
        <v>1</v>
      </c>
      <c r="J74" s="8">
        <f aca="true" t="shared" si="8" ref="J74:J80">I74/I8*100</f>
        <v>50</v>
      </c>
      <c r="K74" s="9">
        <v>1</v>
      </c>
      <c r="L74" s="8">
        <f aca="true" t="shared" si="9" ref="L74:L80">K74/K8*100</f>
        <v>100</v>
      </c>
      <c r="M74" s="10" t="s">
        <v>84</v>
      </c>
      <c r="N74" s="11" t="s">
        <v>84</v>
      </c>
      <c r="O74" s="7">
        <v>11</v>
      </c>
      <c r="P74" s="8">
        <f aca="true" t="shared" si="10" ref="P74:P80">O74/O8*100</f>
        <v>78.57142857142857</v>
      </c>
    </row>
    <row r="75" spans="2:16" ht="12.75">
      <c r="B75" s="4" t="s">
        <v>59</v>
      </c>
      <c r="C75" s="7">
        <v>10639</v>
      </c>
      <c r="D75" s="8">
        <f t="shared" si="5"/>
        <v>90.86949094636147</v>
      </c>
      <c r="E75" s="7">
        <v>6714</v>
      </c>
      <c r="F75" s="8">
        <f t="shared" si="6"/>
        <v>101.0231718326813</v>
      </c>
      <c r="G75" s="7">
        <v>3737</v>
      </c>
      <c r="H75" s="8">
        <f t="shared" si="7"/>
        <v>82.16798592788038</v>
      </c>
      <c r="I75" s="9">
        <v>110</v>
      </c>
      <c r="J75" s="8">
        <f t="shared" si="8"/>
        <v>93.22033898305084</v>
      </c>
      <c r="K75" s="9">
        <v>55</v>
      </c>
      <c r="L75" s="8">
        <f t="shared" si="9"/>
        <v>75.34246575342466</v>
      </c>
      <c r="M75" s="7">
        <v>5</v>
      </c>
      <c r="N75" s="8">
        <f aca="true" t="shared" si="11" ref="N75:N80">M75/M9*100</f>
        <v>1.8450184501845017</v>
      </c>
      <c r="O75" s="7">
        <v>533</v>
      </c>
      <c r="P75" s="8">
        <f t="shared" si="10"/>
        <v>44.86531986531986</v>
      </c>
    </row>
    <row r="76" spans="2:16" ht="12.75">
      <c r="B76" s="4" t="s">
        <v>60</v>
      </c>
      <c r="C76" s="7">
        <v>26424</v>
      </c>
      <c r="D76" s="8">
        <f t="shared" si="5"/>
        <v>92.90485901132128</v>
      </c>
      <c r="E76" s="7">
        <v>19866</v>
      </c>
      <c r="F76" s="8">
        <f t="shared" si="6"/>
        <v>99.63388334419982</v>
      </c>
      <c r="G76" s="7">
        <v>6109</v>
      </c>
      <c r="H76" s="8">
        <f t="shared" si="7"/>
        <v>84.85900819558272</v>
      </c>
      <c r="I76" s="9">
        <v>176</v>
      </c>
      <c r="J76" s="8">
        <f t="shared" si="8"/>
        <v>73.33333333333333</v>
      </c>
      <c r="K76" s="9">
        <v>196</v>
      </c>
      <c r="L76" s="8">
        <f t="shared" si="9"/>
        <v>51.71503957783641</v>
      </c>
      <c r="M76" s="7">
        <v>12</v>
      </c>
      <c r="N76" s="8">
        <f t="shared" si="11"/>
        <v>2.214022140221402</v>
      </c>
      <c r="O76" s="7">
        <v>892</v>
      </c>
      <c r="P76" s="8">
        <f t="shared" si="10"/>
        <v>39.139973672663444</v>
      </c>
    </row>
    <row r="77" spans="2:16" ht="12.75">
      <c r="B77" s="4" t="s">
        <v>61</v>
      </c>
      <c r="C77" s="7">
        <v>34976</v>
      </c>
      <c r="D77" s="8">
        <f t="shared" si="5"/>
        <v>101.33565116615964</v>
      </c>
      <c r="E77" s="7">
        <v>30109</v>
      </c>
      <c r="F77" s="8">
        <f t="shared" si="6"/>
        <v>110.62164743919465</v>
      </c>
      <c r="G77" s="7">
        <v>4160</v>
      </c>
      <c r="H77" s="8">
        <f t="shared" si="7"/>
        <v>81.648675171737</v>
      </c>
      <c r="I77" s="9">
        <v>148</v>
      </c>
      <c r="J77" s="8">
        <f t="shared" si="8"/>
        <v>69.48356807511738</v>
      </c>
      <c r="K77" s="9">
        <v>431</v>
      </c>
      <c r="L77" s="8">
        <f t="shared" si="9"/>
        <v>34.59069020866774</v>
      </c>
      <c r="M77" s="7">
        <v>19</v>
      </c>
      <c r="N77" s="8">
        <f t="shared" si="11"/>
        <v>3.2590051457975986</v>
      </c>
      <c r="O77" s="7">
        <v>805</v>
      </c>
      <c r="P77" s="8">
        <f t="shared" si="10"/>
        <v>35.66681435533894</v>
      </c>
    </row>
    <row r="78" spans="2:16" ht="12.75">
      <c r="B78" s="4" t="s">
        <v>62</v>
      </c>
      <c r="C78" s="7">
        <v>27874</v>
      </c>
      <c r="D78" s="8">
        <f t="shared" si="5"/>
        <v>101.07698444355803</v>
      </c>
      <c r="E78" s="7">
        <v>24550</v>
      </c>
      <c r="F78" s="8">
        <f t="shared" si="6"/>
        <v>111.2520958897902</v>
      </c>
      <c r="G78" s="7">
        <v>2743</v>
      </c>
      <c r="H78" s="8">
        <f t="shared" si="7"/>
        <v>84.55610357583231</v>
      </c>
      <c r="I78" s="9">
        <v>79</v>
      </c>
      <c r="J78" s="8">
        <f t="shared" si="8"/>
        <v>62.698412698412696</v>
      </c>
      <c r="K78" s="9">
        <v>388</v>
      </c>
      <c r="L78" s="8">
        <f t="shared" si="9"/>
        <v>25.21117608836907</v>
      </c>
      <c r="M78" s="7">
        <v>11</v>
      </c>
      <c r="N78" s="8">
        <f t="shared" si="11"/>
        <v>2.3060796645702304</v>
      </c>
      <c r="O78" s="7">
        <v>569</v>
      </c>
      <c r="P78" s="8">
        <f t="shared" si="10"/>
        <v>35.03694581280788</v>
      </c>
    </row>
    <row r="79" spans="2:16" ht="12.75">
      <c r="B79" s="4" t="s">
        <v>63</v>
      </c>
      <c r="C79" s="7">
        <v>9961</v>
      </c>
      <c r="D79" s="8">
        <f t="shared" si="5"/>
        <v>82.01053844887205</v>
      </c>
      <c r="E79" s="7">
        <v>8630</v>
      </c>
      <c r="F79" s="8">
        <f t="shared" si="6"/>
        <v>91.99445688092955</v>
      </c>
      <c r="G79" s="7">
        <v>1131</v>
      </c>
      <c r="H79" s="8">
        <f t="shared" si="7"/>
        <v>64.8881239242685</v>
      </c>
      <c r="I79" s="9">
        <v>20</v>
      </c>
      <c r="J79" s="8">
        <f t="shared" si="8"/>
        <v>30.303030303030305</v>
      </c>
      <c r="K79" s="9">
        <v>137</v>
      </c>
      <c r="L79" s="8">
        <f t="shared" si="9"/>
        <v>19.76911976911977</v>
      </c>
      <c r="M79" s="7">
        <v>3</v>
      </c>
      <c r="N79" s="8">
        <f t="shared" si="11"/>
        <v>1.5</v>
      </c>
      <c r="O79" s="7">
        <v>179</v>
      </c>
      <c r="P79" s="8">
        <f t="shared" si="10"/>
        <v>25.24682651622003</v>
      </c>
    </row>
    <row r="80" spans="2:16" ht="12.75">
      <c r="B80" s="4" t="s">
        <v>64</v>
      </c>
      <c r="C80" s="7">
        <v>1378</v>
      </c>
      <c r="D80" s="8">
        <f t="shared" si="5"/>
        <v>49.46159368269921</v>
      </c>
      <c r="E80" s="7">
        <v>1170</v>
      </c>
      <c r="F80" s="8">
        <f t="shared" si="6"/>
        <v>53.71900826446281</v>
      </c>
      <c r="G80" s="9">
        <v>169</v>
      </c>
      <c r="H80" s="8">
        <f t="shared" si="7"/>
        <v>44.473684210526315</v>
      </c>
      <c r="I80" s="9">
        <v>2</v>
      </c>
      <c r="J80" s="8">
        <f t="shared" si="8"/>
        <v>18.181818181818183</v>
      </c>
      <c r="K80" s="9">
        <v>23</v>
      </c>
      <c r="L80" s="8">
        <f t="shared" si="9"/>
        <v>16.312056737588655</v>
      </c>
      <c r="M80" s="9">
        <v>1</v>
      </c>
      <c r="N80" s="8">
        <f t="shared" si="11"/>
        <v>1.8181818181818181</v>
      </c>
      <c r="O80" s="9">
        <v>34</v>
      </c>
      <c r="P80" s="8">
        <f t="shared" si="10"/>
        <v>18.681318681318682</v>
      </c>
    </row>
    <row r="81" spans="2:16" ht="12.75">
      <c r="B81" s="4" t="s">
        <v>65</v>
      </c>
      <c r="C81" s="9">
        <v>43</v>
      </c>
      <c r="D81" s="8" t="e">
        <f>C81/#REF!*100</f>
        <v>#REF!</v>
      </c>
      <c r="E81" s="9">
        <v>33</v>
      </c>
      <c r="F81" s="8" t="e">
        <f>E81/#REF!*100</f>
        <v>#REF!</v>
      </c>
      <c r="G81" s="9">
        <v>9</v>
      </c>
      <c r="H81" s="8" t="e">
        <f>G81/#REF!*100</f>
        <v>#REF!</v>
      </c>
      <c r="I81" s="9">
        <v>1</v>
      </c>
      <c r="J81" s="8" t="e">
        <f>I81/#REF!*100</f>
        <v>#REF!</v>
      </c>
      <c r="K81" s="12" t="s">
        <v>84</v>
      </c>
      <c r="L81" s="11" t="s">
        <v>84</v>
      </c>
      <c r="M81" s="12" t="s">
        <v>84</v>
      </c>
      <c r="N81" s="11" t="s">
        <v>84</v>
      </c>
      <c r="O81" s="9">
        <v>5</v>
      </c>
      <c r="P81" s="8" t="e">
        <f>O81/#REF!*100</f>
        <v>#REF!</v>
      </c>
    </row>
    <row r="82" spans="2:16" ht="12.75">
      <c r="B82" s="6" t="s">
        <v>73</v>
      </c>
      <c r="C82" s="6" t="s">
        <v>73</v>
      </c>
      <c r="D82" s="6" t="s">
        <v>73</v>
      </c>
      <c r="E82" s="6" t="s">
        <v>73</v>
      </c>
      <c r="F82" s="13" t="s">
        <v>73</v>
      </c>
      <c r="G82" s="6" t="s">
        <v>73</v>
      </c>
      <c r="H82" s="6" t="s">
        <v>73</v>
      </c>
      <c r="I82" s="6" t="s">
        <v>73</v>
      </c>
      <c r="J82" s="6" t="s">
        <v>73</v>
      </c>
      <c r="K82" s="6" t="s">
        <v>73</v>
      </c>
      <c r="L82" s="6" t="s">
        <v>73</v>
      </c>
      <c r="M82" s="6" t="s">
        <v>73</v>
      </c>
      <c r="N82" s="13" t="s">
        <v>73</v>
      </c>
      <c r="O82" s="6" t="s">
        <v>73</v>
      </c>
      <c r="P82" s="13" t="s">
        <v>73</v>
      </c>
    </row>
    <row r="83" spans="14:16" ht="12.75">
      <c r="N83" s="8"/>
      <c r="P83" s="8"/>
    </row>
    <row r="84" spans="2:16" ht="12.75">
      <c r="B84" s="4" t="s">
        <v>85</v>
      </c>
      <c r="C84" s="7">
        <v>111443</v>
      </c>
      <c r="D84" s="8">
        <f>C84/C15*100</f>
        <v>94.99953115276747</v>
      </c>
      <c r="E84" s="7">
        <v>91132</v>
      </c>
      <c r="F84" s="8">
        <f>E84/E15*100</f>
        <v>104.18538715688628</v>
      </c>
      <c r="G84" s="7">
        <v>18144</v>
      </c>
      <c r="H84" s="8">
        <f>G84/G15*100</f>
        <v>81.3924277767809</v>
      </c>
      <c r="I84" s="9">
        <v>537</v>
      </c>
      <c r="J84" s="8">
        <f>I84/I15*100</f>
        <v>69.20103092783505</v>
      </c>
      <c r="K84" s="7">
        <v>1231</v>
      </c>
      <c r="L84" s="8">
        <f>K84/K15*100</f>
        <v>30.230844793713164</v>
      </c>
      <c r="M84" s="7">
        <v>51</v>
      </c>
      <c r="N84" s="8">
        <f>M84/M15*100</f>
        <v>2.3921200750469045</v>
      </c>
      <c r="O84" s="7">
        <v>3028</v>
      </c>
      <c r="P84" s="8">
        <f>O84/O15*100</f>
        <v>36.689688598085546</v>
      </c>
    </row>
    <row r="85" spans="2:16" ht="12.75">
      <c r="B85" s="6" t="s">
        <v>73</v>
      </c>
      <c r="C85" s="6" t="s">
        <v>73</v>
      </c>
      <c r="D85" s="6" t="s">
        <v>73</v>
      </c>
      <c r="E85" s="6" t="s">
        <v>73</v>
      </c>
      <c r="F85" s="6" t="s">
        <v>73</v>
      </c>
      <c r="G85" s="6" t="s">
        <v>73</v>
      </c>
      <c r="H85" s="6" t="s">
        <v>73</v>
      </c>
      <c r="I85" s="6" t="s">
        <v>73</v>
      </c>
      <c r="J85" s="6" t="s">
        <v>73</v>
      </c>
      <c r="K85" s="6" t="s">
        <v>73</v>
      </c>
      <c r="L85" s="6" t="s">
        <v>73</v>
      </c>
      <c r="M85" s="6" t="s">
        <v>73</v>
      </c>
      <c r="N85" s="6" t="s">
        <v>73</v>
      </c>
      <c r="O85" s="6" t="s">
        <v>73</v>
      </c>
      <c r="P85" s="6" t="s">
        <v>73</v>
      </c>
    </row>
    <row r="87" ht="12.75">
      <c r="B87" s="4" t="s">
        <v>86</v>
      </c>
    </row>
    <row r="88" ht="12.75">
      <c r="O88" s="14"/>
    </row>
    <row r="89" ht="12.75">
      <c r="B89" s="4" t="s">
        <v>87</v>
      </c>
    </row>
    <row r="90" ht="12.75">
      <c r="B90" s="4" t="s">
        <v>88</v>
      </c>
    </row>
    <row r="138" spans="2:8" ht="12.75">
      <c r="B138" s="3">
        <f ca="1">NOW()</f>
        <v>42143.48593495371</v>
      </c>
      <c r="H138" s="4" t="s">
        <v>89</v>
      </c>
    </row>
    <row r="139" ht="12.75">
      <c r="D139" s="4" t="s">
        <v>90</v>
      </c>
    </row>
    <row r="140" ht="12.75">
      <c r="F140" s="4" t="s">
        <v>91</v>
      </c>
    </row>
    <row r="143" spans="2:12" ht="12.75">
      <c r="B143" s="6" t="s">
        <v>73</v>
      </c>
      <c r="C143" s="6" t="s">
        <v>73</v>
      </c>
      <c r="D143" s="6" t="s">
        <v>73</v>
      </c>
      <c r="E143" s="6" t="s">
        <v>73</v>
      </c>
      <c r="F143" s="6" t="s">
        <v>73</v>
      </c>
      <c r="G143" s="6" t="s">
        <v>73</v>
      </c>
      <c r="H143" s="6" t="s">
        <v>73</v>
      </c>
      <c r="I143" s="6" t="s">
        <v>73</v>
      </c>
      <c r="J143" s="6" t="s">
        <v>73</v>
      </c>
      <c r="K143" s="6" t="s">
        <v>73</v>
      </c>
      <c r="L143" s="6" t="s">
        <v>73</v>
      </c>
    </row>
    <row r="145" ht="12.75">
      <c r="G145" s="5" t="s">
        <v>74</v>
      </c>
    </row>
    <row r="146" spans="3:12" ht="12.75">
      <c r="C146" s="6" t="s">
        <v>73</v>
      </c>
      <c r="D146" s="6" t="s">
        <v>73</v>
      </c>
      <c r="E146" s="6" t="s">
        <v>73</v>
      </c>
      <c r="F146" s="6" t="s">
        <v>73</v>
      </c>
      <c r="G146" s="6" t="s">
        <v>73</v>
      </c>
      <c r="H146" s="6" t="s">
        <v>73</v>
      </c>
      <c r="I146" s="6" t="s">
        <v>73</v>
      </c>
      <c r="J146" s="6" t="s">
        <v>73</v>
      </c>
      <c r="K146" s="6" t="s">
        <v>73</v>
      </c>
      <c r="L146" s="6" t="s">
        <v>73</v>
      </c>
    </row>
    <row r="147" ht="12.75">
      <c r="B147" s="5" t="s">
        <v>75</v>
      </c>
    </row>
    <row r="148" spans="2:11" ht="12.75">
      <c r="B148" s="5" t="s">
        <v>76</v>
      </c>
      <c r="C148" s="5" t="s">
        <v>77</v>
      </c>
      <c r="E148" s="5" t="s">
        <v>78</v>
      </c>
      <c r="G148" s="5" t="s">
        <v>79</v>
      </c>
      <c r="I148" s="5" t="s">
        <v>92</v>
      </c>
      <c r="K148" s="4" t="s">
        <v>93</v>
      </c>
    </row>
    <row r="149" spans="2:12" ht="12.75">
      <c r="B149" s="5" t="s">
        <v>47</v>
      </c>
      <c r="C149" s="6" t="s">
        <v>73</v>
      </c>
      <c r="D149" s="6" t="s">
        <v>73</v>
      </c>
      <c r="E149" s="6" t="s">
        <v>73</v>
      </c>
      <c r="F149" s="6" t="s">
        <v>73</v>
      </c>
      <c r="G149" s="6" t="s">
        <v>73</v>
      </c>
      <c r="H149" s="6" t="s">
        <v>73</v>
      </c>
      <c r="I149" s="6" t="s">
        <v>73</v>
      </c>
      <c r="J149" s="6" t="s">
        <v>73</v>
      </c>
      <c r="K149" s="6" t="s">
        <v>73</v>
      </c>
      <c r="L149" s="6" t="s">
        <v>73</v>
      </c>
    </row>
    <row r="151" spans="3:12" ht="12.75">
      <c r="C151" s="5" t="s">
        <v>23</v>
      </c>
      <c r="D151" s="5" t="s">
        <v>94</v>
      </c>
      <c r="E151" s="5" t="s">
        <v>23</v>
      </c>
      <c r="F151" s="5" t="s">
        <v>94</v>
      </c>
      <c r="G151" s="5" t="s">
        <v>23</v>
      </c>
      <c r="H151" s="5" t="s">
        <v>94</v>
      </c>
      <c r="I151" s="5" t="s">
        <v>23</v>
      </c>
      <c r="J151" s="5" t="s">
        <v>94</v>
      </c>
      <c r="K151" s="5" t="s">
        <v>23</v>
      </c>
      <c r="L151" s="5" t="s">
        <v>94</v>
      </c>
    </row>
    <row r="152" spans="2:12" ht="12.75">
      <c r="B152" s="6" t="s">
        <v>73</v>
      </c>
      <c r="C152" s="6" t="s">
        <v>73</v>
      </c>
      <c r="D152" s="6" t="s">
        <v>73</v>
      </c>
      <c r="E152" s="6" t="s">
        <v>73</v>
      </c>
      <c r="F152" s="6" t="s">
        <v>73</v>
      </c>
      <c r="G152" s="6" t="s">
        <v>73</v>
      </c>
      <c r="H152" s="6" t="s">
        <v>73</v>
      </c>
      <c r="I152" s="6" t="s">
        <v>73</v>
      </c>
      <c r="J152" s="6" t="s">
        <v>73</v>
      </c>
      <c r="K152" s="6" t="s">
        <v>73</v>
      </c>
      <c r="L152" s="6" t="s">
        <v>73</v>
      </c>
    </row>
    <row r="154" spans="2:16" ht="12.75">
      <c r="B154" s="4" t="s">
        <v>58</v>
      </c>
      <c r="C154" s="7">
        <v>23</v>
      </c>
      <c r="D154" s="8">
        <f aca="true" t="shared" si="12" ref="D154:D160">C154/C8*1000</f>
        <v>172.93233082706766</v>
      </c>
      <c r="E154" s="7">
        <v>4</v>
      </c>
      <c r="F154" s="8">
        <f aca="true" t="shared" si="13" ref="F154:F160">E154/E8*1000</f>
        <v>97.5609756097561</v>
      </c>
      <c r="G154" s="7">
        <v>19</v>
      </c>
      <c r="H154" s="8">
        <f aca="true" t="shared" si="14" ref="H154:H160">G154/G8*1000</f>
        <v>228.9156626506024</v>
      </c>
      <c r="I154" s="12" t="s">
        <v>84</v>
      </c>
      <c r="J154" s="11" t="s">
        <v>84</v>
      </c>
      <c r="K154" s="12" t="s">
        <v>84</v>
      </c>
      <c r="L154" s="11" t="s">
        <v>84</v>
      </c>
      <c r="M154" s="7"/>
      <c r="O154" s="7"/>
      <c r="P154" s="8"/>
    </row>
    <row r="155" spans="2:16" ht="12.75">
      <c r="B155" s="4" t="s">
        <v>59</v>
      </c>
      <c r="C155" s="7">
        <v>468</v>
      </c>
      <c r="D155" s="8">
        <f t="shared" si="12"/>
        <v>39.97266826101811</v>
      </c>
      <c r="E155" s="7">
        <v>172</v>
      </c>
      <c r="F155" s="8">
        <f t="shared" si="13"/>
        <v>25.880228708997894</v>
      </c>
      <c r="G155" s="7">
        <v>294</v>
      </c>
      <c r="H155" s="8">
        <f t="shared" si="14"/>
        <v>64.64379947229551</v>
      </c>
      <c r="I155" s="9">
        <v>2</v>
      </c>
      <c r="J155" s="11" t="s">
        <v>95</v>
      </c>
      <c r="K155" s="12" t="s">
        <v>84</v>
      </c>
      <c r="L155" s="11" t="s">
        <v>84</v>
      </c>
      <c r="M155" s="7"/>
      <c r="O155" s="7"/>
      <c r="P155" s="8"/>
    </row>
    <row r="156" spans="2:16" ht="12.75">
      <c r="B156" s="4" t="s">
        <v>60</v>
      </c>
      <c r="C156" s="7">
        <v>603</v>
      </c>
      <c r="D156" s="8">
        <f t="shared" si="12"/>
        <v>21.201040714436395</v>
      </c>
      <c r="E156" s="7">
        <v>238</v>
      </c>
      <c r="F156" s="8">
        <f t="shared" si="13"/>
        <v>11.936406038417172</v>
      </c>
      <c r="G156" s="7">
        <v>356</v>
      </c>
      <c r="H156" s="8">
        <f t="shared" si="14"/>
        <v>49.45131268231699</v>
      </c>
      <c r="I156" s="9">
        <v>8</v>
      </c>
      <c r="J156" s="8">
        <f>I156/565*1000</f>
        <v>14.15929203539823</v>
      </c>
      <c r="K156" s="9">
        <v>1</v>
      </c>
      <c r="L156" s="11" t="s">
        <v>95</v>
      </c>
      <c r="M156" s="7"/>
      <c r="O156" s="7"/>
      <c r="P156" s="8"/>
    </row>
    <row r="157" spans="2:16" ht="12.75">
      <c r="B157" s="4" t="s">
        <v>61</v>
      </c>
      <c r="C157" s="7">
        <v>406</v>
      </c>
      <c r="D157" s="8">
        <f t="shared" si="12"/>
        <v>11.763001593510069</v>
      </c>
      <c r="E157" s="7">
        <v>166</v>
      </c>
      <c r="F157" s="8">
        <f t="shared" si="13"/>
        <v>6.098905136306856</v>
      </c>
      <c r="G157" s="7">
        <v>238</v>
      </c>
      <c r="H157" s="8">
        <f t="shared" si="14"/>
        <v>46.712463199214916</v>
      </c>
      <c r="I157" s="9">
        <v>2</v>
      </c>
      <c r="J157" s="11" t="s">
        <v>95</v>
      </c>
      <c r="K157" s="12" t="s">
        <v>84</v>
      </c>
      <c r="L157" s="11" t="s">
        <v>84</v>
      </c>
      <c r="M157" s="7"/>
      <c r="O157" s="7"/>
      <c r="P157" s="8"/>
    </row>
    <row r="158" spans="2:16" ht="12.75">
      <c r="B158" s="4" t="s">
        <v>62</v>
      </c>
      <c r="C158" s="7">
        <v>288</v>
      </c>
      <c r="D158" s="8">
        <f t="shared" si="12"/>
        <v>10.44348551329006</v>
      </c>
      <c r="E158" s="7">
        <v>116</v>
      </c>
      <c r="F158" s="8">
        <f t="shared" si="13"/>
        <v>5.256718176462591</v>
      </c>
      <c r="G158" s="7">
        <v>162</v>
      </c>
      <c r="H158" s="8">
        <f t="shared" si="14"/>
        <v>49.9383477188656</v>
      </c>
      <c r="I158" s="9">
        <v>9</v>
      </c>
      <c r="J158" s="8">
        <f>I158/586*1000</f>
        <v>15.358361774744028</v>
      </c>
      <c r="K158" s="9">
        <v>1</v>
      </c>
      <c r="L158" s="11" t="s">
        <v>95</v>
      </c>
      <c r="M158" s="7"/>
      <c r="O158" s="7"/>
      <c r="P158" s="8"/>
    </row>
    <row r="159" spans="2:16" ht="12.75">
      <c r="B159" s="4" t="s">
        <v>63</v>
      </c>
      <c r="C159" s="7">
        <v>153</v>
      </c>
      <c r="D159" s="8">
        <f t="shared" si="12"/>
        <v>12.596739667380207</v>
      </c>
      <c r="E159" s="7">
        <v>52</v>
      </c>
      <c r="F159" s="8">
        <f t="shared" si="13"/>
        <v>5.543119070461572</v>
      </c>
      <c r="G159" s="7">
        <v>100</v>
      </c>
      <c r="H159" s="8">
        <f t="shared" si="14"/>
        <v>57.37234652897304</v>
      </c>
      <c r="I159" s="9">
        <v>1</v>
      </c>
      <c r="J159" s="11" t="s">
        <v>95</v>
      </c>
      <c r="K159" s="12" t="s">
        <v>84</v>
      </c>
      <c r="L159" s="11" t="s">
        <v>84</v>
      </c>
      <c r="M159" s="7"/>
      <c r="O159" s="7"/>
      <c r="P159" s="8"/>
    </row>
    <row r="160" spans="2:16" ht="12.75">
      <c r="B160" s="4" t="s">
        <v>64</v>
      </c>
      <c r="C160" s="9">
        <v>31</v>
      </c>
      <c r="D160" s="8">
        <f t="shared" si="12"/>
        <v>11.127063890882987</v>
      </c>
      <c r="E160" s="7">
        <v>14</v>
      </c>
      <c r="F160" s="8">
        <f t="shared" si="13"/>
        <v>6.4279155188246095</v>
      </c>
      <c r="G160" s="9">
        <v>15</v>
      </c>
      <c r="H160" s="8">
        <f t="shared" si="14"/>
        <v>39.473684210526315</v>
      </c>
      <c r="I160" s="9">
        <v>2</v>
      </c>
      <c r="J160" s="11" t="s">
        <v>95</v>
      </c>
      <c r="K160" s="12" t="s">
        <v>84</v>
      </c>
      <c r="L160" s="11" t="s">
        <v>84</v>
      </c>
      <c r="M160" s="7"/>
      <c r="P160" s="8"/>
    </row>
    <row r="161" spans="2:16" ht="12.75">
      <c r="B161" s="4" t="s">
        <v>65</v>
      </c>
      <c r="C161" s="9">
        <v>3</v>
      </c>
      <c r="D161" s="11" t="s">
        <v>95</v>
      </c>
      <c r="E161" s="9">
        <v>1</v>
      </c>
      <c r="F161" s="11" t="s">
        <v>95</v>
      </c>
      <c r="G161" s="9">
        <v>2</v>
      </c>
      <c r="H161" s="12" t="s">
        <v>95</v>
      </c>
      <c r="I161" s="12" t="s">
        <v>84</v>
      </c>
      <c r="J161" s="11" t="s">
        <v>84</v>
      </c>
      <c r="K161" s="12" t="s">
        <v>84</v>
      </c>
      <c r="L161" s="11" t="s">
        <v>84</v>
      </c>
      <c r="P161" s="8"/>
    </row>
    <row r="162" spans="2:16" ht="12.75">
      <c r="B162" s="6" t="s">
        <v>73</v>
      </c>
      <c r="C162" s="6" t="s">
        <v>73</v>
      </c>
      <c r="D162" s="13" t="s">
        <v>73</v>
      </c>
      <c r="E162" s="6" t="s">
        <v>73</v>
      </c>
      <c r="F162" s="13" t="s">
        <v>73</v>
      </c>
      <c r="G162" s="6" t="s">
        <v>73</v>
      </c>
      <c r="H162" s="13" t="s">
        <v>73</v>
      </c>
      <c r="I162" s="6" t="s">
        <v>73</v>
      </c>
      <c r="J162" s="6" t="s">
        <v>73</v>
      </c>
      <c r="K162" s="6" t="s">
        <v>73</v>
      </c>
      <c r="L162" s="6" t="s">
        <v>73</v>
      </c>
      <c r="N162" s="8"/>
      <c r="P162" s="8"/>
    </row>
    <row r="163" ht="12.75">
      <c r="P163" s="8"/>
    </row>
    <row r="164" spans="2:16" ht="12.75">
      <c r="B164" s="4" t="s">
        <v>85</v>
      </c>
      <c r="C164" s="7">
        <v>1975</v>
      </c>
      <c r="D164" s="8">
        <f>C164/C15*1000</f>
        <v>16.835877895131663</v>
      </c>
      <c r="E164" s="7">
        <v>763</v>
      </c>
      <c r="F164" s="8">
        <f>E164/E15*1000</f>
        <v>8.72289101530793</v>
      </c>
      <c r="G164" s="7">
        <v>1186</v>
      </c>
      <c r="H164" s="8">
        <f>G164/G15*1000</f>
        <v>53.202942759734434</v>
      </c>
      <c r="I164" s="9">
        <v>24</v>
      </c>
      <c r="J164" s="8">
        <f>I164/2418*1000</f>
        <v>9.925558312655086</v>
      </c>
      <c r="K164" s="9">
        <v>2</v>
      </c>
      <c r="L164" s="11" t="s">
        <v>95</v>
      </c>
      <c r="O164" s="7"/>
      <c r="P164" s="8"/>
    </row>
    <row r="165" spans="2:12" ht="12.75">
      <c r="B165" s="6" t="s">
        <v>73</v>
      </c>
      <c r="C165" s="6" t="s">
        <v>73</v>
      </c>
      <c r="D165" s="6" t="s">
        <v>73</v>
      </c>
      <c r="E165" s="6" t="s">
        <v>73</v>
      </c>
      <c r="F165" s="6" t="s">
        <v>73</v>
      </c>
      <c r="G165" s="6" t="s">
        <v>73</v>
      </c>
      <c r="H165" s="6" t="s">
        <v>73</v>
      </c>
      <c r="I165" s="6" t="s">
        <v>73</v>
      </c>
      <c r="J165" s="6" t="s">
        <v>73</v>
      </c>
      <c r="K165" s="6" t="s">
        <v>73</v>
      </c>
      <c r="L165" s="6" t="s">
        <v>73</v>
      </c>
    </row>
    <row r="167" ht="12.75">
      <c r="B167" s="5" t="s">
        <v>67</v>
      </c>
    </row>
    <row r="168" spans="2:15" ht="12.75">
      <c r="B168" s="5" t="s">
        <v>68</v>
      </c>
      <c r="C168" s="14">
        <v>23.393</v>
      </c>
      <c r="E168" s="14">
        <v>23.695</v>
      </c>
      <c r="G168" s="14">
        <v>23.162</v>
      </c>
      <c r="I168" s="14">
        <v>29</v>
      </c>
      <c r="K168" s="14">
        <v>26.5</v>
      </c>
      <c r="M168" s="14"/>
      <c r="O168" s="14"/>
    </row>
    <row r="169" spans="2:12" ht="12.75">
      <c r="B169" s="6" t="s">
        <v>73</v>
      </c>
      <c r="C169" s="6" t="s">
        <v>73</v>
      </c>
      <c r="D169" s="6" t="s">
        <v>73</v>
      </c>
      <c r="E169" s="6" t="s">
        <v>73</v>
      </c>
      <c r="F169" s="6" t="s">
        <v>73</v>
      </c>
      <c r="G169" s="6" t="s">
        <v>73</v>
      </c>
      <c r="H169" s="6" t="s">
        <v>73</v>
      </c>
      <c r="I169" s="6" t="s">
        <v>73</v>
      </c>
      <c r="J169" s="6" t="s">
        <v>73</v>
      </c>
      <c r="K169" s="6" t="s">
        <v>73</v>
      </c>
      <c r="L169" s="6" t="s">
        <v>73</v>
      </c>
    </row>
    <row r="171" ht="12.75">
      <c r="B171" s="4" t="s">
        <v>96</v>
      </c>
    </row>
    <row r="173" ht="12.75">
      <c r="B173" s="4" t="s">
        <v>87</v>
      </c>
    </row>
    <row r="174" ht="12.75">
      <c r="B174" s="4" t="s">
        <v>97</v>
      </c>
    </row>
  </sheetData>
  <sheetProtection/>
  <mergeCells count="14">
    <mergeCell ref="B17:P17"/>
    <mergeCell ref="B18:P18"/>
    <mergeCell ref="B5:B7"/>
    <mergeCell ref="B19:P19"/>
    <mergeCell ref="M6:N6"/>
    <mergeCell ref="K6:L6"/>
    <mergeCell ref="I6:J6"/>
    <mergeCell ref="C16:D16"/>
    <mergeCell ref="E16:F16"/>
    <mergeCell ref="G16:H16"/>
    <mergeCell ref="O16:P16"/>
    <mergeCell ref="I16:J16"/>
    <mergeCell ref="K16:L16"/>
    <mergeCell ref="M16:N16"/>
  </mergeCells>
  <printOptions horizontalCentered="1"/>
  <pageMargins left="0" right="0" top="1" bottom="1" header="0.5" footer="0.5"/>
  <pageSetup fitToHeight="1" fitToWidth="1" horizontalDpi="600" verticalDpi="600" orientation="landscape" scale="93" r:id="rId1"/>
</worksheet>
</file>

<file path=xl/worksheets/sheet5.xml><?xml version="1.0" encoding="utf-8"?>
<worksheet xmlns="http://schemas.openxmlformats.org/spreadsheetml/2006/main" xmlns:r="http://schemas.openxmlformats.org/officeDocument/2006/relationships">
  <sheetPr>
    <pageSetUpPr fitToPage="1"/>
  </sheetPr>
  <dimension ref="A1:I54"/>
  <sheetViews>
    <sheetView zoomScalePageLayoutView="0" workbookViewId="0" topLeftCell="A1">
      <selection activeCell="A1" sqref="A1"/>
    </sheetView>
  </sheetViews>
  <sheetFormatPr defaultColWidth="9.33203125" defaultRowHeight="12.75"/>
  <cols>
    <col min="1" max="1" width="4.66015625" style="1" customWidth="1"/>
    <col min="2" max="2" width="19.5" style="1" customWidth="1"/>
    <col min="3" max="3" width="9.83203125" style="1" customWidth="1"/>
    <col min="4" max="4" width="16.66015625" style="1" customWidth="1"/>
    <col min="5" max="5" width="9.33203125" style="1" customWidth="1"/>
    <col min="6" max="6" width="12.5" style="1" customWidth="1"/>
    <col min="7" max="16384" width="9.33203125" style="1" customWidth="1"/>
  </cols>
  <sheetData>
    <row r="1" ht="15.75">
      <c r="A1" s="36"/>
    </row>
    <row r="2" spans="2:4" ht="15">
      <c r="B2" s="39" t="s">
        <v>98</v>
      </c>
      <c r="C2" s="40"/>
      <c r="D2" s="40"/>
    </row>
    <row r="3" spans="2:4" ht="14.25" customHeight="1">
      <c r="B3" s="309" t="s">
        <v>99</v>
      </c>
      <c r="C3" s="310"/>
      <c r="D3" s="310"/>
    </row>
    <row r="4" spans="2:4" ht="12.75" customHeight="1">
      <c r="B4" s="145" t="s">
        <v>20</v>
      </c>
      <c r="C4" s="146"/>
      <c r="D4" s="146"/>
    </row>
    <row r="5" spans="2:4" ht="15">
      <c r="B5" s="39" t="s">
        <v>352</v>
      </c>
      <c r="C5" s="40"/>
      <c r="D5" s="40"/>
    </row>
    <row r="6" spans="2:4" ht="19.5" customHeight="1">
      <c r="B6" s="77" t="s">
        <v>21</v>
      </c>
      <c r="C6" s="147" t="s">
        <v>25</v>
      </c>
      <c r="D6" s="147" t="s">
        <v>22</v>
      </c>
    </row>
    <row r="7" spans="2:4" ht="15" customHeight="1">
      <c r="B7" s="148" t="s">
        <v>26</v>
      </c>
      <c r="C7" s="149" t="s">
        <v>27</v>
      </c>
      <c r="D7" s="141">
        <v>78.5</v>
      </c>
    </row>
    <row r="8" spans="2:4" ht="15" customHeight="1">
      <c r="B8" s="150">
        <v>126.8</v>
      </c>
      <c r="C8" s="151">
        <v>1910</v>
      </c>
      <c r="D8" s="152">
        <v>99</v>
      </c>
    </row>
    <row r="9" spans="2:4" ht="15" customHeight="1">
      <c r="B9" s="150">
        <v>117.9</v>
      </c>
      <c r="C9" s="151">
        <v>1920</v>
      </c>
      <c r="D9" s="153">
        <v>111.6</v>
      </c>
    </row>
    <row r="10" spans="2:4" ht="15" customHeight="1">
      <c r="B10" s="154">
        <v>89.2</v>
      </c>
      <c r="C10" s="149" t="s">
        <v>29</v>
      </c>
      <c r="D10" s="141">
        <v>87.6</v>
      </c>
    </row>
    <row r="11" spans="2:4" ht="15" customHeight="1">
      <c r="B11" s="155">
        <v>79.9</v>
      </c>
      <c r="C11" s="151">
        <v>1940</v>
      </c>
      <c r="D11" s="152">
        <v>78.9</v>
      </c>
    </row>
    <row r="12" spans="2:4" ht="15" customHeight="1">
      <c r="B12" s="150">
        <v>106.2</v>
      </c>
      <c r="C12" s="151">
        <v>1950</v>
      </c>
      <c r="D12" s="153">
        <v>110.5</v>
      </c>
    </row>
    <row r="13" spans="2:4" ht="15" customHeight="1">
      <c r="B13" s="148">
        <v>118</v>
      </c>
      <c r="C13" s="149" t="s">
        <v>31</v>
      </c>
      <c r="D13" s="156">
        <v>123.1</v>
      </c>
    </row>
    <row r="14" spans="2:4" ht="15" customHeight="1">
      <c r="B14" s="154">
        <v>87.9</v>
      </c>
      <c r="C14" s="149" t="s">
        <v>33</v>
      </c>
      <c r="D14" s="141">
        <v>91.7</v>
      </c>
    </row>
    <row r="15" spans="2:4" ht="15" customHeight="1">
      <c r="B15" s="154">
        <v>68.4</v>
      </c>
      <c r="C15" s="149" t="s">
        <v>35</v>
      </c>
      <c r="D15" s="141">
        <v>66.2</v>
      </c>
    </row>
    <row r="16" spans="2:6" ht="15" customHeight="1">
      <c r="B16" s="154">
        <v>70.9</v>
      </c>
      <c r="C16" s="149" t="s">
        <v>37</v>
      </c>
      <c r="D16" s="141">
        <v>69.06041207068452</v>
      </c>
      <c r="E16" s="35"/>
      <c r="F16" s="20"/>
    </row>
    <row r="17" spans="2:9" ht="15" customHeight="1">
      <c r="B17" s="154">
        <v>69.6</v>
      </c>
      <c r="C17" s="149" t="s">
        <v>39</v>
      </c>
      <c r="D17" s="141">
        <v>67.01534720403998</v>
      </c>
      <c r="E17" s="18"/>
      <c r="F17" s="26"/>
      <c r="I17" s="25"/>
    </row>
    <row r="18" spans="2:6" ht="15" customHeight="1">
      <c r="B18" s="154">
        <v>68.9</v>
      </c>
      <c r="C18" s="149" t="s">
        <v>41</v>
      </c>
      <c r="D18" s="141">
        <v>64.60067166696386</v>
      </c>
      <c r="E18" s="18"/>
      <c r="F18" s="26"/>
    </row>
    <row r="19" spans="2:6" ht="15" customHeight="1">
      <c r="B19" s="154">
        <v>67.6</v>
      </c>
      <c r="C19" s="149" t="s">
        <v>42</v>
      </c>
      <c r="D19" s="141">
        <v>62.86880124476263</v>
      </c>
      <c r="E19" s="18"/>
      <c r="F19" s="26"/>
    </row>
    <row r="20" spans="2:6" ht="15" customHeight="1">
      <c r="B20" s="157">
        <v>66.7</v>
      </c>
      <c r="C20" s="149">
        <v>1994</v>
      </c>
      <c r="D20" s="141">
        <v>62.21073681749685</v>
      </c>
      <c r="E20" s="32"/>
      <c r="F20" s="26"/>
    </row>
    <row r="21" spans="2:7" ht="15" customHeight="1">
      <c r="B21" s="157">
        <v>65.6</v>
      </c>
      <c r="C21" s="149">
        <v>1995</v>
      </c>
      <c r="D21" s="141">
        <v>60.44209507729095</v>
      </c>
      <c r="E21" s="32"/>
      <c r="F21" s="26"/>
      <c r="G21" s="19"/>
    </row>
    <row r="22" spans="2:7" ht="15" customHeight="1">
      <c r="B22" s="157">
        <v>65.3</v>
      </c>
      <c r="C22" s="149">
        <v>1996</v>
      </c>
      <c r="D22" s="141">
        <v>59.921786980838036</v>
      </c>
      <c r="E22" s="32"/>
      <c r="F22" s="26"/>
      <c r="G22" s="19"/>
    </row>
    <row r="23" spans="2:6" ht="15" customHeight="1">
      <c r="B23" s="154">
        <v>65</v>
      </c>
      <c r="C23" s="149">
        <v>1997</v>
      </c>
      <c r="D23" s="141">
        <v>60.238502050515024</v>
      </c>
      <c r="E23" s="18"/>
      <c r="F23" s="26"/>
    </row>
    <row r="24" spans="2:6" ht="15" customHeight="1">
      <c r="B24" s="154">
        <v>65.6</v>
      </c>
      <c r="C24" s="149">
        <v>1998</v>
      </c>
      <c r="D24" s="141">
        <v>60.582585356809844</v>
      </c>
      <c r="E24" s="18"/>
      <c r="F24" s="26"/>
    </row>
    <row r="25" spans="2:6" ht="15" customHeight="1">
      <c r="B25" s="154">
        <v>65.9</v>
      </c>
      <c r="C25" s="149">
        <v>1999</v>
      </c>
      <c r="D25" s="154">
        <v>60.76804313866585</v>
      </c>
      <c r="E25" s="18"/>
      <c r="F25" s="26"/>
    </row>
    <row r="26" spans="2:6" ht="15" customHeight="1">
      <c r="B26" s="154">
        <v>67.5</v>
      </c>
      <c r="C26" s="73">
        <v>2000</v>
      </c>
      <c r="D26" s="154">
        <v>63.00070202475795</v>
      </c>
      <c r="E26" s="18"/>
      <c r="F26" s="26"/>
    </row>
    <row r="27" spans="2:6" ht="15" customHeight="1">
      <c r="B27" s="154">
        <v>65.3</v>
      </c>
      <c r="C27" s="73">
        <v>2001</v>
      </c>
      <c r="D27" s="154">
        <v>61.9440022909337</v>
      </c>
      <c r="E27" s="18"/>
      <c r="F27" s="26"/>
    </row>
    <row r="28" spans="2:6" ht="15" customHeight="1">
      <c r="B28" s="154">
        <v>64.8</v>
      </c>
      <c r="C28" s="73">
        <v>2002</v>
      </c>
      <c r="D28" s="154">
        <v>60.52093102367091</v>
      </c>
      <c r="E28" s="18"/>
      <c r="F28" s="26"/>
    </row>
    <row r="29" spans="2:6" ht="15" customHeight="1">
      <c r="B29" s="154">
        <v>66.1</v>
      </c>
      <c r="C29" s="73">
        <v>2003</v>
      </c>
      <c r="D29" s="154">
        <v>61.564012929148454</v>
      </c>
      <c r="E29" s="18"/>
      <c r="F29" s="26"/>
    </row>
    <row r="30" spans="2:6" ht="15" customHeight="1">
      <c r="B30" s="154">
        <v>66.3</v>
      </c>
      <c r="C30" s="73">
        <v>2004</v>
      </c>
      <c r="D30" s="154">
        <v>61.41525442989068</v>
      </c>
      <c r="E30" s="18"/>
      <c r="F30" s="26"/>
    </row>
    <row r="31" spans="2:6" ht="15" customHeight="1">
      <c r="B31" s="154">
        <v>66.7</v>
      </c>
      <c r="C31" s="73">
        <v>2005</v>
      </c>
      <c r="D31" s="154">
        <v>60.890131031390524</v>
      </c>
      <c r="E31" s="18"/>
      <c r="F31" s="26"/>
    </row>
    <row r="32" spans="2:6" ht="15" customHeight="1">
      <c r="B32" s="154">
        <v>68.5</v>
      </c>
      <c r="C32" s="73">
        <v>2006</v>
      </c>
      <c r="D32" s="154">
        <v>61.76867730361806</v>
      </c>
      <c r="E32" s="18"/>
      <c r="F32" s="26"/>
    </row>
    <row r="33" spans="2:6" ht="15" customHeight="1">
      <c r="B33" s="154">
        <v>69.5</v>
      </c>
      <c r="C33" s="73">
        <v>2007</v>
      </c>
      <c r="D33" s="154">
        <v>61.35304912478826</v>
      </c>
      <c r="E33" s="18"/>
      <c r="F33" s="20"/>
    </row>
    <row r="34" spans="2:6" ht="15" customHeight="1">
      <c r="B34" s="154">
        <v>68.6</v>
      </c>
      <c r="C34" s="73">
        <v>2008</v>
      </c>
      <c r="D34" s="154">
        <v>60.54665844934309</v>
      </c>
      <c r="E34" s="18"/>
      <c r="F34" s="20"/>
    </row>
    <row r="35" spans="2:6" ht="15" customHeight="1">
      <c r="B35" s="154">
        <v>66.2</v>
      </c>
      <c r="C35" s="73">
        <v>2009</v>
      </c>
      <c r="D35" s="154">
        <v>59.76883006778376</v>
      </c>
      <c r="E35" s="18"/>
      <c r="F35" s="20"/>
    </row>
    <row r="36" spans="2:4" ht="15" customHeight="1">
      <c r="B36" s="180"/>
      <c r="C36" s="180"/>
      <c r="D36" s="180"/>
    </row>
    <row r="37" spans="2:4" ht="24.75" customHeight="1">
      <c r="B37" s="295" t="s">
        <v>216</v>
      </c>
      <c r="C37" s="296"/>
      <c r="D37" s="296"/>
    </row>
    <row r="38" spans="2:4" ht="54.75" customHeight="1">
      <c r="B38" s="295" t="s">
        <v>383</v>
      </c>
      <c r="C38" s="296"/>
      <c r="D38" s="296"/>
    </row>
    <row r="39" ht="12.75">
      <c r="B39" s="31"/>
    </row>
    <row r="40" ht="12.75">
      <c r="B40" s="16"/>
    </row>
    <row r="45" ht="12.75">
      <c r="B45" s="20"/>
    </row>
    <row r="46" ht="12.75">
      <c r="B46" s="20"/>
    </row>
    <row r="47" ht="12.75">
      <c r="B47" s="20"/>
    </row>
    <row r="48" ht="12.75">
      <c r="B48" s="20"/>
    </row>
    <row r="51" ht="12.75">
      <c r="B51" s="22"/>
    </row>
    <row r="52" ht="12.75">
      <c r="B52" s="22"/>
    </row>
    <row r="53" ht="12.75">
      <c r="B53" s="22"/>
    </row>
    <row r="54" ht="12.75">
      <c r="B54" s="22"/>
    </row>
  </sheetData>
  <sheetProtection/>
  <mergeCells count="3">
    <mergeCell ref="B37:D37"/>
    <mergeCell ref="B38:D38"/>
    <mergeCell ref="B3:D3"/>
  </mergeCells>
  <printOptions horizontalCentered="1"/>
  <pageMargins left="0" right="0" top="0.5" bottom="0.5" header="0.25" footer="0.25"/>
  <pageSetup fitToHeight="1" fitToWidth="1" horizontalDpi="600" verticalDpi="600" orientation="portrait" r:id="rId1"/>
</worksheet>
</file>

<file path=xl/worksheets/sheet6.xml><?xml version="1.0" encoding="utf-8"?>
<worksheet xmlns="http://schemas.openxmlformats.org/spreadsheetml/2006/main" xmlns:r="http://schemas.openxmlformats.org/officeDocument/2006/relationships">
  <dimension ref="A1:N107"/>
  <sheetViews>
    <sheetView zoomScalePageLayoutView="0" workbookViewId="0" topLeftCell="A1">
      <selection activeCell="A1" sqref="A1"/>
    </sheetView>
  </sheetViews>
  <sheetFormatPr defaultColWidth="9.33203125" defaultRowHeight="12.75"/>
  <cols>
    <col min="1" max="1" width="4" style="1" customWidth="1"/>
    <col min="2" max="2" width="19.16015625" style="1" customWidth="1"/>
    <col min="3" max="3" width="17.16015625" style="1" customWidth="1"/>
    <col min="4" max="4" width="21" style="1" customWidth="1"/>
    <col min="5" max="6" width="12.83203125" style="1" customWidth="1"/>
    <col min="7" max="7" width="12" style="1" customWidth="1"/>
    <col min="8" max="8" width="9.5" style="1" bestFit="1" customWidth="1"/>
    <col min="9" max="9" width="9.33203125" style="1" customWidth="1"/>
    <col min="10" max="10" width="25.66015625" style="1" customWidth="1"/>
    <col min="11" max="13" width="9.33203125" style="1" customWidth="1"/>
    <col min="14" max="14" width="9.5" style="1" bestFit="1" customWidth="1"/>
    <col min="15" max="16384" width="9.33203125" style="1" customWidth="1"/>
  </cols>
  <sheetData>
    <row r="1" ht="15.75">
      <c r="A1" s="36"/>
    </row>
    <row r="2" spans="2:4" ht="15">
      <c r="B2" s="39" t="s">
        <v>100</v>
      </c>
      <c r="C2" s="40"/>
      <c r="D2" s="40"/>
    </row>
    <row r="3" spans="2:4" ht="15.75">
      <c r="B3" s="41" t="s">
        <v>101</v>
      </c>
      <c r="C3" s="40"/>
      <c r="D3" s="40"/>
    </row>
    <row r="4" spans="2:4" ht="15">
      <c r="B4" s="39" t="s">
        <v>351</v>
      </c>
      <c r="C4" s="40"/>
      <c r="D4" s="40"/>
    </row>
    <row r="5" spans="2:4" ht="15">
      <c r="B5" s="297" t="s">
        <v>25</v>
      </c>
      <c r="C5" s="67" t="s">
        <v>102</v>
      </c>
      <c r="D5" s="68"/>
    </row>
    <row r="6" spans="2:4" ht="15">
      <c r="B6" s="298"/>
      <c r="C6" s="72" t="s">
        <v>49</v>
      </c>
      <c r="D6" s="72" t="s">
        <v>50</v>
      </c>
    </row>
    <row r="7" spans="2:6" ht="19.5" customHeight="1">
      <c r="B7" s="73">
        <v>1970</v>
      </c>
      <c r="C7" s="141">
        <v>87.9</v>
      </c>
      <c r="D7" s="141">
        <v>123.5</v>
      </c>
      <c r="F7" s="9"/>
    </row>
    <row r="8" spans="2:6" ht="19.5" customHeight="1">
      <c r="B8" s="73">
        <v>1975</v>
      </c>
      <c r="C8" s="141">
        <v>62.6</v>
      </c>
      <c r="D8" s="141">
        <v>89.5</v>
      </c>
      <c r="F8" s="9"/>
    </row>
    <row r="9" spans="2:6" ht="19.5" customHeight="1">
      <c r="B9" s="73">
        <v>1980</v>
      </c>
      <c r="C9" s="141">
        <v>64.3</v>
      </c>
      <c r="D9" s="141">
        <v>77.9</v>
      </c>
      <c r="F9" s="9"/>
    </row>
    <row r="10" spans="2:6" ht="19.5" customHeight="1">
      <c r="B10" s="73">
        <v>1985</v>
      </c>
      <c r="C10" s="141">
        <v>62.4</v>
      </c>
      <c r="D10" s="141">
        <v>68.5</v>
      </c>
      <c r="F10" s="9"/>
    </row>
    <row r="11" spans="2:6" ht="19.5" customHeight="1">
      <c r="B11" s="73">
        <v>1990</v>
      </c>
      <c r="C11" s="142">
        <v>64.6</v>
      </c>
      <c r="D11" s="143">
        <v>92.98563251956547</v>
      </c>
      <c r="F11" s="9"/>
    </row>
    <row r="12" spans="2:6" ht="19.5" customHeight="1">
      <c r="B12" s="73">
        <v>1991</v>
      </c>
      <c r="C12" s="142">
        <v>62.5</v>
      </c>
      <c r="D12" s="143">
        <v>91.24438093364728</v>
      </c>
      <c r="F12" s="9"/>
    </row>
    <row r="13" spans="2:4" ht="19.5" customHeight="1">
      <c r="B13" s="73">
        <v>1992</v>
      </c>
      <c r="C13" s="142">
        <v>60.8</v>
      </c>
      <c r="D13" s="143">
        <v>85.49107786329961</v>
      </c>
    </row>
    <row r="14" spans="2:4" ht="19.5" customHeight="1">
      <c r="B14" s="73">
        <v>1993</v>
      </c>
      <c r="C14" s="142">
        <v>59.4</v>
      </c>
      <c r="D14" s="143">
        <v>81.26893345492938</v>
      </c>
    </row>
    <row r="15" spans="2:7" ht="19.5" customHeight="1">
      <c r="B15" s="73">
        <v>1994</v>
      </c>
      <c r="C15" s="142">
        <v>58.8</v>
      </c>
      <c r="D15" s="143">
        <v>77.96787478696713</v>
      </c>
      <c r="F15" s="19"/>
      <c r="G15" s="19"/>
    </row>
    <row r="16" spans="2:4" ht="19.5" customHeight="1">
      <c r="B16" s="73">
        <v>1995</v>
      </c>
      <c r="C16" s="142">
        <v>57.9</v>
      </c>
      <c r="D16" s="143">
        <v>71.38272878345082</v>
      </c>
    </row>
    <row r="17" spans="2:4" ht="19.5" customHeight="1">
      <c r="B17" s="73">
        <v>1996</v>
      </c>
      <c r="C17" s="142">
        <v>57.6</v>
      </c>
      <c r="D17" s="143">
        <v>68.90954995391336</v>
      </c>
    </row>
    <row r="18" spans="2:4" ht="19.5" customHeight="1">
      <c r="B18" s="73">
        <v>1997</v>
      </c>
      <c r="C18" s="142">
        <v>57.9</v>
      </c>
      <c r="D18" s="143">
        <v>69.39394634521202</v>
      </c>
    </row>
    <row r="19" spans="2:4" ht="19.5" customHeight="1">
      <c r="B19" s="73">
        <v>1998</v>
      </c>
      <c r="C19" s="142">
        <v>58.3</v>
      </c>
      <c r="D19" s="143">
        <v>69.58446170537906</v>
      </c>
    </row>
    <row r="20" spans="2:4" ht="19.5" customHeight="1">
      <c r="B20" s="73">
        <v>1999</v>
      </c>
      <c r="C20" s="142">
        <v>58.3</v>
      </c>
      <c r="D20" s="143">
        <v>68.85322570866857</v>
      </c>
    </row>
    <row r="21" spans="2:4" ht="19.5" customHeight="1">
      <c r="B21" s="73">
        <v>2000</v>
      </c>
      <c r="C21" s="142">
        <v>61</v>
      </c>
      <c r="D21" s="143">
        <v>69.56639864040741</v>
      </c>
    </row>
    <row r="22" spans="2:4" ht="19.5" customHeight="1">
      <c r="B22" s="73">
        <v>2001</v>
      </c>
      <c r="C22" s="142">
        <v>60.3</v>
      </c>
      <c r="D22" s="143">
        <v>68.30207109881037</v>
      </c>
    </row>
    <row r="23" spans="2:4" ht="19.5" customHeight="1">
      <c r="B23" s="73">
        <v>2002</v>
      </c>
      <c r="C23" s="142">
        <v>59.1</v>
      </c>
      <c r="D23" s="143">
        <v>64.9578538915442</v>
      </c>
    </row>
    <row r="24" spans="2:4" ht="19.5" customHeight="1">
      <c r="B24" s="73">
        <v>2003</v>
      </c>
      <c r="C24" s="142">
        <v>60</v>
      </c>
      <c r="D24" s="143">
        <v>65.62684190616945</v>
      </c>
    </row>
    <row r="25" spans="2:4" ht="19.5" customHeight="1">
      <c r="B25" s="73">
        <v>2004</v>
      </c>
      <c r="C25" s="142">
        <v>59.8</v>
      </c>
      <c r="D25" s="143">
        <v>65.28303639868993</v>
      </c>
    </row>
    <row r="26" spans="2:4" ht="19.5" customHeight="1">
      <c r="B26" s="73">
        <v>2005</v>
      </c>
      <c r="C26" s="142">
        <v>59.5</v>
      </c>
      <c r="D26" s="143">
        <v>64.72815045062254</v>
      </c>
    </row>
    <row r="27" spans="2:4" ht="19.5" customHeight="1">
      <c r="B27" s="73">
        <v>2006</v>
      </c>
      <c r="C27" s="142">
        <v>60.3</v>
      </c>
      <c r="D27" s="143">
        <v>66.19570753843304</v>
      </c>
    </row>
    <row r="28" spans="2:4" ht="19.5" customHeight="1">
      <c r="B28" s="73">
        <v>2007</v>
      </c>
      <c r="C28" s="142">
        <v>58.2</v>
      </c>
      <c r="D28" s="143">
        <v>64.90307005424586</v>
      </c>
    </row>
    <row r="29" spans="2:4" ht="19.5" customHeight="1">
      <c r="B29" s="73">
        <v>2008</v>
      </c>
      <c r="C29" s="142">
        <v>57.9</v>
      </c>
      <c r="D29" s="143">
        <v>66.62928341592878</v>
      </c>
    </row>
    <row r="30" spans="2:4" ht="19.5" customHeight="1">
      <c r="B30" s="73">
        <v>2009</v>
      </c>
      <c r="C30" s="142">
        <v>56.6</v>
      </c>
      <c r="D30" s="143">
        <v>66.2</v>
      </c>
    </row>
    <row r="31" spans="2:14" ht="19.5" customHeight="1">
      <c r="B31" s="73"/>
      <c r="C31" s="142"/>
      <c r="D31" s="143"/>
      <c r="J31" s="276"/>
      <c r="K31" s="276"/>
      <c r="L31" s="276"/>
      <c r="M31" s="276"/>
      <c r="N31" s="276"/>
    </row>
    <row r="32" spans="2:14" ht="60" customHeight="1">
      <c r="B32" s="140" t="s">
        <v>350</v>
      </c>
      <c r="C32" s="144">
        <v>-35.6</v>
      </c>
      <c r="D32" s="144">
        <v>-46.4</v>
      </c>
      <c r="J32" s="313" t="s">
        <v>384</v>
      </c>
      <c r="K32" s="311" t="s">
        <v>385</v>
      </c>
      <c r="L32" s="312"/>
      <c r="M32" s="311" t="s">
        <v>386</v>
      </c>
      <c r="N32" s="312"/>
    </row>
    <row r="33" spans="2:14" ht="24.75" customHeight="1">
      <c r="B33" s="295" t="s">
        <v>200</v>
      </c>
      <c r="C33" s="296"/>
      <c r="D33" s="296"/>
      <c r="J33" s="314"/>
      <c r="K33" s="280" t="s">
        <v>49</v>
      </c>
      <c r="L33" s="280" t="s">
        <v>50</v>
      </c>
      <c r="M33" s="280" t="s">
        <v>49</v>
      </c>
      <c r="N33" s="280" t="s">
        <v>50</v>
      </c>
    </row>
    <row r="34" spans="2:14" ht="33.75" customHeight="1">
      <c r="B34" s="295" t="s">
        <v>389</v>
      </c>
      <c r="C34" s="296"/>
      <c r="D34" s="296"/>
      <c r="J34" s="286" t="s">
        <v>387</v>
      </c>
      <c r="K34" s="283">
        <f>(C30-C21)/C21*100</f>
        <v>-7.213114754098358</v>
      </c>
      <c r="L34" s="281">
        <f>(D30-D21)/D21*100</f>
        <v>-4.8391158751921495</v>
      </c>
      <c r="M34" s="287">
        <f>((C30/C21)^(1/10)-1)</f>
        <v>-0.0074585339483694835</v>
      </c>
      <c r="N34" s="278">
        <f>((D30/D21)^(1/10)-1)</f>
        <v>-0.0049478398803576296</v>
      </c>
    </row>
    <row r="35" spans="2:14" ht="22.5" customHeight="1">
      <c r="B35" s="272"/>
      <c r="C35" s="273"/>
      <c r="D35" s="273"/>
      <c r="J35" s="284" t="s">
        <v>388</v>
      </c>
      <c r="K35" s="285">
        <f>(C30-C7)/C7*100</f>
        <v>-35.60864618885097</v>
      </c>
      <c r="L35" s="282">
        <f>(D30-D7)/D7*100</f>
        <v>-46.396761133603235</v>
      </c>
      <c r="M35" s="288">
        <f>((C30/C7)^(1/40)-1)</f>
        <v>-0.010944439512628468</v>
      </c>
      <c r="N35" s="279">
        <f>((D30/D7)^(1/40)-1)</f>
        <v>-0.0154681375449911</v>
      </c>
    </row>
    <row r="36" ht="22.5" customHeight="1"/>
    <row r="37" spans="2:4" ht="22.5" customHeight="1">
      <c r="B37" s="272"/>
      <c r="C37" s="273"/>
      <c r="D37" s="273"/>
    </row>
    <row r="38" spans="2:4" ht="22.5" customHeight="1">
      <c r="B38" s="272"/>
      <c r="C38" s="273"/>
      <c r="D38" s="273"/>
    </row>
    <row r="39" ht="12.75">
      <c r="B39" s="31"/>
    </row>
    <row r="41" spans="2:8" ht="12.75">
      <c r="B41" s="16"/>
      <c r="F41" s="28"/>
      <c r="G41" s="27"/>
      <c r="H41" s="27"/>
    </row>
    <row r="42" spans="6:8" ht="12.75">
      <c r="F42" s="27"/>
      <c r="G42" s="27"/>
      <c r="H42" s="27"/>
    </row>
    <row r="43" spans="6:8" ht="12.75">
      <c r="F43" s="20"/>
      <c r="G43" s="20"/>
      <c r="H43" s="20"/>
    </row>
    <row r="44" spans="6:8" ht="33.75" customHeight="1">
      <c r="F44" s="20"/>
      <c r="G44" s="20"/>
      <c r="H44" s="20"/>
    </row>
    <row r="45" spans="6:8" ht="12.75">
      <c r="F45" s="20"/>
      <c r="G45" s="20"/>
      <c r="H45" s="20"/>
    </row>
    <row r="46" spans="6:8" ht="12.75">
      <c r="F46" s="20"/>
      <c r="G46" s="20"/>
      <c r="H46" s="20"/>
    </row>
    <row r="47" spans="6:8" ht="12.75">
      <c r="F47" s="20"/>
      <c r="G47" s="20"/>
      <c r="H47" s="20"/>
    </row>
    <row r="48" spans="6:8" ht="12.75">
      <c r="F48" s="20"/>
      <c r="G48" s="20"/>
      <c r="H48" s="20"/>
    </row>
    <row r="49" spans="6:8" ht="12.75">
      <c r="F49" s="20"/>
      <c r="G49" s="20"/>
      <c r="H49" s="20"/>
    </row>
    <row r="50" spans="6:8" ht="12.75">
      <c r="F50" s="20"/>
      <c r="G50" s="20"/>
      <c r="H50" s="20"/>
    </row>
    <row r="51" spans="6:8" ht="12.75">
      <c r="F51" s="20"/>
      <c r="G51" s="20"/>
      <c r="H51" s="20"/>
    </row>
    <row r="52" spans="6:8" ht="12.75">
      <c r="F52" s="20"/>
      <c r="G52" s="20"/>
      <c r="H52" s="20"/>
    </row>
    <row r="53" spans="6:8" ht="12.75">
      <c r="F53" s="20"/>
      <c r="G53" s="20"/>
      <c r="H53" s="20"/>
    </row>
    <row r="54" spans="6:8" ht="12.75">
      <c r="F54" s="20"/>
      <c r="G54" s="20"/>
      <c r="H54" s="20"/>
    </row>
    <row r="55" spans="6:8" ht="12.75">
      <c r="F55" s="20"/>
      <c r="G55" s="20"/>
      <c r="H55" s="20"/>
    </row>
    <row r="56" spans="6:8" ht="12.75">
      <c r="F56" s="20"/>
      <c r="G56" s="20"/>
      <c r="H56" s="20"/>
    </row>
    <row r="57" spans="6:8" ht="12.75">
      <c r="F57" s="26"/>
      <c r="G57" s="26"/>
      <c r="H57" s="26"/>
    </row>
    <row r="58" spans="6:8" ht="12.75">
      <c r="F58" s="26"/>
      <c r="G58" s="26"/>
      <c r="H58" s="26"/>
    </row>
    <row r="59" spans="6:8" ht="12.75">
      <c r="F59" s="26"/>
      <c r="G59" s="26"/>
      <c r="H59" s="26"/>
    </row>
    <row r="60" spans="6:8" ht="12.75">
      <c r="F60" s="20"/>
      <c r="G60" s="20"/>
      <c r="H60" s="20"/>
    </row>
    <row r="61" spans="6:8" ht="12.75">
      <c r="F61" s="20"/>
      <c r="G61" s="20"/>
      <c r="H61" s="20"/>
    </row>
    <row r="62" spans="6:8" ht="12.75">
      <c r="F62" s="20"/>
      <c r="G62" s="20"/>
      <c r="H62" s="20"/>
    </row>
    <row r="63" spans="6:8" ht="12.75">
      <c r="F63" s="26"/>
      <c r="G63" s="26"/>
      <c r="H63" s="26"/>
    </row>
    <row r="64" spans="6:8" ht="12.75">
      <c r="F64" s="27"/>
      <c r="G64" s="27"/>
      <c r="H64" s="27"/>
    </row>
    <row r="65" spans="6:8" ht="12.75">
      <c r="F65" s="27"/>
      <c r="G65" s="27"/>
      <c r="H65" s="27"/>
    </row>
    <row r="66" spans="6:8" ht="12.75">
      <c r="F66" s="20"/>
      <c r="G66" s="20"/>
      <c r="H66" s="20"/>
    </row>
    <row r="67" spans="6:8" ht="12.75">
      <c r="F67" s="26"/>
      <c r="G67" s="26"/>
      <c r="H67" s="26"/>
    </row>
    <row r="68" spans="6:8" ht="12.75">
      <c r="F68" s="26"/>
      <c r="G68" s="26"/>
      <c r="H68" s="26"/>
    </row>
    <row r="69" spans="6:8" ht="12.75">
      <c r="F69" s="26"/>
      <c r="G69" s="26"/>
      <c r="H69" s="26"/>
    </row>
    <row r="70" spans="6:8" ht="12.75">
      <c r="F70" s="26"/>
      <c r="G70" s="26"/>
      <c r="H70" s="26"/>
    </row>
    <row r="71" spans="6:8" ht="12.75">
      <c r="F71" s="26"/>
      <c r="G71" s="26"/>
      <c r="H71" s="26"/>
    </row>
    <row r="72" spans="6:8" ht="12.75">
      <c r="F72" s="26"/>
      <c r="G72" s="26"/>
      <c r="H72" s="26"/>
    </row>
    <row r="73" spans="6:8" ht="12.75">
      <c r="F73" s="26"/>
      <c r="G73" s="26"/>
      <c r="H73" s="26"/>
    </row>
    <row r="74" spans="6:8" ht="12.75">
      <c r="F74" s="26"/>
      <c r="G74" s="26"/>
      <c r="H74" s="26"/>
    </row>
    <row r="75" spans="6:8" ht="12.75">
      <c r="F75" s="26"/>
      <c r="G75" s="26"/>
      <c r="H75" s="26"/>
    </row>
    <row r="76" spans="6:8" ht="12.75">
      <c r="F76" s="26"/>
      <c r="G76" s="26"/>
      <c r="H76" s="26"/>
    </row>
    <row r="77" spans="6:8" ht="12.75">
      <c r="F77" s="26"/>
      <c r="G77" s="26"/>
      <c r="H77" s="26"/>
    </row>
    <row r="78" spans="6:8" ht="12.75">
      <c r="F78" s="26"/>
      <c r="G78" s="20"/>
      <c r="H78" s="20"/>
    </row>
    <row r="79" spans="6:8" ht="12.75">
      <c r="F79" s="26"/>
      <c r="G79" s="20"/>
      <c r="H79" s="20"/>
    </row>
    <row r="80" spans="6:8" ht="12.75">
      <c r="F80" s="26"/>
      <c r="G80" s="20"/>
      <c r="H80" s="20"/>
    </row>
    <row r="81" spans="6:8" ht="12.75">
      <c r="F81" s="26"/>
      <c r="G81" s="20"/>
      <c r="H81" s="20"/>
    </row>
    <row r="82" spans="6:8" ht="12.75">
      <c r="F82" s="26"/>
      <c r="G82" s="20"/>
      <c r="H82" s="20"/>
    </row>
    <row r="83" spans="6:8" ht="12.75">
      <c r="F83" s="26"/>
      <c r="G83" s="20"/>
      <c r="H83" s="20"/>
    </row>
    <row r="84" spans="6:8" ht="12.75">
      <c r="F84" s="26"/>
      <c r="G84" s="20"/>
      <c r="H84" s="20"/>
    </row>
    <row r="85" spans="6:8" ht="12.75">
      <c r="F85" s="26"/>
      <c r="G85" s="20"/>
      <c r="H85" s="20"/>
    </row>
    <row r="87" spans="6:8" ht="12.75">
      <c r="F87" s="27"/>
      <c r="G87" s="27"/>
      <c r="H87" s="27"/>
    </row>
    <row r="88" spans="6:8" ht="12.75">
      <c r="F88" s="19"/>
      <c r="G88" s="19"/>
      <c r="H88" s="19"/>
    </row>
    <row r="89" spans="6:8" ht="12.75">
      <c r="F89" s="19"/>
      <c r="G89" s="19"/>
      <c r="H89" s="19"/>
    </row>
    <row r="90" spans="6:8" ht="12.75">
      <c r="F90" s="19"/>
      <c r="G90" s="19"/>
      <c r="H90" s="19"/>
    </row>
    <row r="91" spans="6:8" ht="12.75">
      <c r="F91" s="19"/>
      <c r="G91" s="19"/>
      <c r="H91" s="19"/>
    </row>
    <row r="92" spans="6:8" ht="12.75">
      <c r="F92" s="19"/>
      <c r="G92" s="19"/>
      <c r="H92" s="19"/>
    </row>
    <row r="93" spans="6:8" ht="12.75">
      <c r="F93" s="19"/>
      <c r="G93" s="19"/>
      <c r="H93" s="19"/>
    </row>
    <row r="94" spans="6:8" ht="12.75">
      <c r="F94" s="19"/>
      <c r="G94" s="19"/>
      <c r="H94" s="19"/>
    </row>
    <row r="95" spans="6:8" ht="12.75">
      <c r="F95" s="19"/>
      <c r="G95" s="19"/>
      <c r="H95" s="19"/>
    </row>
    <row r="96" spans="6:8" ht="12.75">
      <c r="F96" s="19"/>
      <c r="G96" s="19"/>
      <c r="H96" s="19"/>
    </row>
    <row r="97" spans="6:8" ht="12.75">
      <c r="F97" s="19"/>
      <c r="G97" s="19"/>
      <c r="H97" s="19"/>
    </row>
    <row r="98" spans="6:8" ht="12.75">
      <c r="F98" s="19"/>
      <c r="G98" s="19"/>
      <c r="H98" s="19"/>
    </row>
    <row r="99" spans="6:8" ht="12.75">
      <c r="F99" s="19"/>
      <c r="G99" s="19"/>
      <c r="H99" s="19"/>
    </row>
    <row r="100" spans="6:8" ht="12.75">
      <c r="F100" s="19"/>
      <c r="G100" s="19"/>
      <c r="H100" s="19"/>
    </row>
    <row r="101" spans="6:8" ht="12.75">
      <c r="F101" s="19"/>
      <c r="G101" s="19"/>
      <c r="H101" s="19"/>
    </row>
    <row r="102" spans="6:8" ht="12.75">
      <c r="F102" s="19"/>
      <c r="G102" s="19"/>
      <c r="H102" s="19"/>
    </row>
    <row r="103" spans="6:8" ht="12.75">
      <c r="F103" s="19"/>
      <c r="G103" s="19"/>
      <c r="H103" s="19"/>
    </row>
    <row r="104" spans="6:8" ht="12.75">
      <c r="F104" s="19"/>
      <c r="G104" s="19"/>
      <c r="H104" s="19"/>
    </row>
    <row r="105" spans="6:8" ht="12.75">
      <c r="F105" s="19"/>
      <c r="G105" s="19"/>
      <c r="H105" s="19"/>
    </row>
    <row r="106" spans="6:8" ht="12.75">
      <c r="F106" s="19"/>
      <c r="G106" s="19"/>
      <c r="H106" s="19"/>
    </row>
    <row r="107" spans="6:8" ht="12.75">
      <c r="F107" s="19"/>
      <c r="G107" s="19"/>
      <c r="H107" s="19"/>
    </row>
  </sheetData>
  <sheetProtection/>
  <mergeCells count="6">
    <mergeCell ref="B33:D33"/>
    <mergeCell ref="B34:D34"/>
    <mergeCell ref="B5:B6"/>
    <mergeCell ref="M32:N32"/>
    <mergeCell ref="K32:L32"/>
    <mergeCell ref="J32:J33"/>
  </mergeCells>
  <printOptions horizontalCentered="1"/>
  <pageMargins left="0" right="0" top="0.5" bottom="0.5" header="0.25" footer="0.2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N16"/>
  <sheetViews>
    <sheetView zoomScalePageLayoutView="0" workbookViewId="0" topLeftCell="A1">
      <selection activeCell="A1" sqref="A1"/>
    </sheetView>
  </sheetViews>
  <sheetFormatPr defaultColWidth="9.33203125" defaultRowHeight="12.75"/>
  <cols>
    <col min="1" max="1" width="4.5" style="1" customWidth="1"/>
    <col min="2" max="2" width="13.16015625" style="1" customWidth="1"/>
    <col min="3" max="3" width="10.66015625" style="1" bestFit="1" customWidth="1"/>
    <col min="4" max="4" width="8.5" style="1" customWidth="1"/>
    <col min="5" max="5" width="10.66015625" style="1" bestFit="1" customWidth="1"/>
    <col min="6" max="6" width="8" style="1" customWidth="1"/>
    <col min="7" max="7" width="10.66015625" style="1" bestFit="1" customWidth="1"/>
    <col min="8" max="8" width="8.5" style="1" customWidth="1"/>
    <col min="9" max="16384" width="9.33203125" style="1" customWidth="1"/>
  </cols>
  <sheetData>
    <row r="1" spans="1:10" ht="15.75">
      <c r="A1" s="36"/>
      <c r="J1" s="21"/>
    </row>
    <row r="2" spans="2:8" ht="15">
      <c r="B2" s="39" t="s">
        <v>104</v>
      </c>
      <c r="C2" s="40"/>
      <c r="D2" s="40"/>
      <c r="E2" s="40"/>
      <c r="F2" s="40"/>
      <c r="G2" s="40"/>
      <c r="H2" s="40"/>
    </row>
    <row r="3" spans="2:10" ht="78" customHeight="1">
      <c r="B3" s="309" t="s">
        <v>221</v>
      </c>
      <c r="C3" s="310"/>
      <c r="D3" s="310"/>
      <c r="E3" s="310"/>
      <c r="F3" s="310"/>
      <c r="G3" s="310"/>
      <c r="H3" s="310"/>
      <c r="J3" s="30"/>
    </row>
    <row r="4" spans="2:8" ht="15">
      <c r="B4" s="39" t="s">
        <v>347</v>
      </c>
      <c r="C4" s="40"/>
      <c r="D4" s="40"/>
      <c r="E4" s="40"/>
      <c r="F4" s="40"/>
      <c r="G4" s="40"/>
      <c r="H4" s="40"/>
    </row>
    <row r="5" spans="2:8" ht="32.25" customHeight="1">
      <c r="B5" s="302" t="s">
        <v>219</v>
      </c>
      <c r="C5" s="321" t="s">
        <v>85</v>
      </c>
      <c r="D5" s="322"/>
      <c r="E5" s="307" t="s">
        <v>105</v>
      </c>
      <c r="F5" s="320"/>
      <c r="G5" s="137" t="s">
        <v>220</v>
      </c>
      <c r="H5" s="138"/>
    </row>
    <row r="6" spans="2:8" ht="15">
      <c r="B6" s="318"/>
      <c r="C6" s="44" t="s">
        <v>23</v>
      </c>
      <c r="D6" s="139" t="s">
        <v>55</v>
      </c>
      <c r="E6" s="45" t="s">
        <v>23</v>
      </c>
      <c r="F6" s="139" t="s">
        <v>55</v>
      </c>
      <c r="G6" s="45" t="s">
        <v>23</v>
      </c>
      <c r="H6" s="139" t="s">
        <v>55</v>
      </c>
    </row>
    <row r="7" spans="2:8" ht="19.5" customHeight="1">
      <c r="B7" s="77" t="s">
        <v>106</v>
      </c>
      <c r="C7" s="175">
        <v>70989</v>
      </c>
      <c r="D7" s="48">
        <v>100</v>
      </c>
      <c r="E7" s="175">
        <v>57573</v>
      </c>
      <c r="F7" s="48">
        <v>100</v>
      </c>
      <c r="G7" s="175">
        <v>13416</v>
      </c>
      <c r="H7" s="48">
        <v>100</v>
      </c>
    </row>
    <row r="8" spans="2:8" ht="19.5" customHeight="1">
      <c r="B8" s="73" t="s">
        <v>107</v>
      </c>
      <c r="C8" s="174">
        <v>3482</v>
      </c>
      <c r="D8" s="51">
        <v>4.904985279409486</v>
      </c>
      <c r="E8" s="174">
        <v>1001</v>
      </c>
      <c r="F8" s="51">
        <v>1.7386622201379118</v>
      </c>
      <c r="G8" s="174">
        <v>2481</v>
      </c>
      <c r="H8" s="51">
        <v>18.49284436493739</v>
      </c>
    </row>
    <row r="9" spans="2:8" ht="19.5" customHeight="1">
      <c r="B9" s="73" t="s">
        <v>108</v>
      </c>
      <c r="C9" s="174">
        <v>21528</v>
      </c>
      <c r="D9" s="51">
        <v>30.32582512783671</v>
      </c>
      <c r="E9" s="174">
        <v>15234</v>
      </c>
      <c r="F9" s="51">
        <v>26.46031994163931</v>
      </c>
      <c r="G9" s="174">
        <v>6294</v>
      </c>
      <c r="H9" s="51">
        <v>46.914132379248656</v>
      </c>
    </row>
    <row r="10" spans="2:8" ht="19.5" customHeight="1">
      <c r="B10" s="73" t="s">
        <v>109</v>
      </c>
      <c r="C10" s="174">
        <v>16847</v>
      </c>
      <c r="D10" s="51">
        <v>23.731845778923496</v>
      </c>
      <c r="E10" s="174">
        <v>15034</v>
      </c>
      <c r="F10" s="51">
        <v>26.112934882670697</v>
      </c>
      <c r="G10" s="174">
        <v>1813</v>
      </c>
      <c r="H10" s="51">
        <v>13.513714967203338</v>
      </c>
    </row>
    <row r="11" spans="2:8" ht="19.5" customHeight="1">
      <c r="B11" s="73" t="s">
        <v>110</v>
      </c>
      <c r="C11" s="174">
        <v>15501</v>
      </c>
      <c r="D11" s="51">
        <v>21.835777373959345</v>
      </c>
      <c r="E11" s="174">
        <v>14074</v>
      </c>
      <c r="F11" s="51">
        <v>24.44548659962135</v>
      </c>
      <c r="G11" s="174">
        <v>1427</v>
      </c>
      <c r="H11" s="51">
        <v>10.636553369111509</v>
      </c>
    </row>
    <row r="12" spans="2:10" ht="19.5" customHeight="1">
      <c r="B12" s="73" t="s">
        <v>111</v>
      </c>
      <c r="C12" s="174">
        <v>13631</v>
      </c>
      <c r="D12" s="51">
        <v>19.201566439870966</v>
      </c>
      <c r="E12" s="174">
        <v>12230</v>
      </c>
      <c r="F12" s="51">
        <v>21.242596355930733</v>
      </c>
      <c r="G12" s="174">
        <v>1401</v>
      </c>
      <c r="H12" s="51">
        <v>10.442754919499105</v>
      </c>
      <c r="J12" s="30"/>
    </row>
    <row r="13" spans="2:14" ht="46.5" customHeight="1">
      <c r="B13" s="140" t="s">
        <v>217</v>
      </c>
      <c r="C13" s="323" t="s">
        <v>356</v>
      </c>
      <c r="D13" s="324"/>
      <c r="E13" s="323" t="s">
        <v>355</v>
      </c>
      <c r="F13" s="324"/>
      <c r="G13" s="323" t="s">
        <v>354</v>
      </c>
      <c r="H13" s="324"/>
      <c r="J13" s="315"/>
      <c r="K13" s="316"/>
      <c r="L13" s="316"/>
      <c r="M13" s="316"/>
      <c r="N13" s="316"/>
    </row>
    <row r="14" spans="2:14" ht="68.25" customHeight="1">
      <c r="B14" s="319" t="s">
        <v>201</v>
      </c>
      <c r="C14" s="296"/>
      <c r="D14" s="296"/>
      <c r="E14" s="296"/>
      <c r="F14" s="296"/>
      <c r="G14" s="296"/>
      <c r="H14" s="296"/>
      <c r="J14" s="317"/>
      <c r="K14" s="306"/>
      <c r="L14" s="306"/>
      <c r="M14" s="306"/>
      <c r="N14" s="306"/>
    </row>
    <row r="15" spans="2:8" ht="24" customHeight="1">
      <c r="B15" s="295" t="s">
        <v>390</v>
      </c>
      <c r="C15" s="296"/>
      <c r="D15" s="296"/>
      <c r="E15" s="296"/>
      <c r="F15" s="296"/>
      <c r="G15" s="296"/>
      <c r="H15" s="296"/>
    </row>
    <row r="16" ht="12.75">
      <c r="B16" s="31"/>
    </row>
  </sheetData>
  <sheetProtection/>
  <mergeCells count="11">
    <mergeCell ref="B15:H15"/>
    <mergeCell ref="G13:H13"/>
    <mergeCell ref="E13:F13"/>
    <mergeCell ref="C13:D13"/>
    <mergeCell ref="J13:N13"/>
    <mergeCell ref="J14:N14"/>
    <mergeCell ref="B5:B6"/>
    <mergeCell ref="B3:H3"/>
    <mergeCell ref="B14:H14"/>
    <mergeCell ref="E5:F5"/>
    <mergeCell ref="C5:D5"/>
  </mergeCells>
  <printOptions horizontalCentered="1"/>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P20"/>
  <sheetViews>
    <sheetView zoomScalePageLayoutView="0" workbookViewId="0" topLeftCell="A1">
      <selection activeCell="A1" sqref="A1"/>
    </sheetView>
  </sheetViews>
  <sheetFormatPr defaultColWidth="9.33203125" defaultRowHeight="12.75"/>
  <cols>
    <col min="1" max="1" width="3.33203125" style="1" customWidth="1"/>
    <col min="2" max="2" width="12.66015625" style="1" customWidth="1"/>
    <col min="3" max="3" width="11.16015625" style="1" bestFit="1" customWidth="1"/>
    <col min="4" max="4" width="7.16015625" style="1" customWidth="1"/>
    <col min="5" max="5" width="10.66015625" style="1" bestFit="1" customWidth="1"/>
    <col min="6" max="6" width="7.5" style="1" bestFit="1" customWidth="1"/>
    <col min="7" max="7" width="10.66015625" style="1" bestFit="1" customWidth="1"/>
    <col min="8" max="8" width="7.5" style="1" bestFit="1" customWidth="1"/>
    <col min="9" max="9" width="10.66015625" style="1" bestFit="1" customWidth="1"/>
    <col min="10" max="10" width="10.33203125" style="1" bestFit="1" customWidth="1"/>
    <col min="11" max="11" width="10.66015625" style="1" bestFit="1" customWidth="1"/>
    <col min="12" max="12" width="8" style="1" customWidth="1"/>
    <col min="13" max="13" width="10.66015625" style="1" bestFit="1" customWidth="1"/>
    <col min="14" max="14" width="7.66015625" style="1" customWidth="1"/>
    <col min="15" max="15" width="10.66015625" style="1" bestFit="1" customWidth="1"/>
    <col min="16" max="16" width="7.33203125" style="1" customWidth="1"/>
    <col min="17" max="16384" width="9.33203125" style="1" customWidth="1"/>
  </cols>
  <sheetData>
    <row r="1" ht="15.75">
      <c r="A1" s="36"/>
    </row>
    <row r="2" spans="2:16" ht="15">
      <c r="B2" s="40" t="s">
        <v>112</v>
      </c>
      <c r="C2" s="40"/>
      <c r="D2" s="40"/>
      <c r="E2" s="40"/>
      <c r="F2" s="40"/>
      <c r="G2" s="40"/>
      <c r="H2" s="40"/>
      <c r="I2" s="40"/>
      <c r="J2" s="40"/>
      <c r="K2" s="40"/>
      <c r="L2" s="40"/>
      <c r="M2" s="40"/>
      <c r="N2" s="40"/>
      <c r="O2" s="40"/>
      <c r="P2" s="40"/>
    </row>
    <row r="3" spans="2:16" ht="18.75">
      <c r="B3" s="81" t="s">
        <v>234</v>
      </c>
      <c r="C3" s="40"/>
      <c r="D3" s="40"/>
      <c r="E3" s="40"/>
      <c r="F3" s="40"/>
      <c r="G3" s="40"/>
      <c r="H3" s="40"/>
      <c r="I3" s="40"/>
      <c r="J3" s="40"/>
      <c r="K3" s="40"/>
      <c r="L3" s="40"/>
      <c r="M3" s="40"/>
      <c r="N3" s="40"/>
      <c r="O3" s="40"/>
      <c r="P3" s="40"/>
    </row>
    <row r="4" spans="2:16" ht="15.75">
      <c r="B4" s="81" t="s">
        <v>113</v>
      </c>
      <c r="C4" s="40"/>
      <c r="D4" s="40"/>
      <c r="E4" s="40"/>
      <c r="F4" s="40"/>
      <c r="G4" s="40"/>
      <c r="H4" s="40"/>
      <c r="I4" s="40"/>
      <c r="J4" s="40"/>
      <c r="K4" s="40"/>
      <c r="L4" s="40"/>
      <c r="M4" s="40"/>
      <c r="N4" s="40"/>
      <c r="O4" s="40"/>
      <c r="P4" s="40"/>
    </row>
    <row r="5" spans="2:16" ht="15">
      <c r="B5" s="40" t="s">
        <v>347</v>
      </c>
      <c r="C5" s="40"/>
      <c r="D5" s="40"/>
      <c r="E5" s="40"/>
      <c r="F5" s="40"/>
      <c r="G5" s="40"/>
      <c r="H5" s="40"/>
      <c r="I5" s="40"/>
      <c r="J5" s="40"/>
      <c r="K5" s="40"/>
      <c r="L5" s="40"/>
      <c r="M5" s="40"/>
      <c r="N5" s="40"/>
      <c r="O5" s="40"/>
      <c r="P5" s="40"/>
    </row>
    <row r="6" spans="2:16" ht="15">
      <c r="B6" s="325" t="s">
        <v>218</v>
      </c>
      <c r="C6" s="64" t="s">
        <v>45</v>
      </c>
      <c r="D6" s="64"/>
      <c r="E6" s="64"/>
      <c r="F6" s="64"/>
      <c r="G6" s="64"/>
      <c r="H6" s="64"/>
      <c r="I6" s="64"/>
      <c r="J6" s="64"/>
      <c r="K6" s="64"/>
      <c r="L6" s="65"/>
      <c r="M6" s="64"/>
      <c r="N6" s="66"/>
      <c r="O6" s="64" t="s">
        <v>46</v>
      </c>
      <c r="P6" s="66"/>
    </row>
    <row r="7" spans="2:16" ht="15">
      <c r="B7" s="326"/>
      <c r="C7" s="128" t="s">
        <v>48</v>
      </c>
      <c r="D7" s="68"/>
      <c r="E7" s="70" t="s">
        <v>49</v>
      </c>
      <c r="F7" s="68"/>
      <c r="G7" s="70" t="s">
        <v>50</v>
      </c>
      <c r="H7" s="68"/>
      <c r="I7" s="70" t="s">
        <v>51</v>
      </c>
      <c r="J7" s="68"/>
      <c r="K7" s="70" t="s">
        <v>114</v>
      </c>
      <c r="L7" s="68"/>
      <c r="M7" s="70" t="s">
        <v>56</v>
      </c>
      <c r="N7" s="68"/>
      <c r="O7" s="70" t="s">
        <v>54</v>
      </c>
      <c r="P7" s="68"/>
    </row>
    <row r="8" spans="2:16" ht="15">
      <c r="B8" s="327"/>
      <c r="C8" s="130" t="s">
        <v>23</v>
      </c>
      <c r="D8" s="134" t="s">
        <v>55</v>
      </c>
      <c r="E8" s="130" t="s">
        <v>23</v>
      </c>
      <c r="F8" s="134" t="s">
        <v>55</v>
      </c>
      <c r="G8" s="130" t="s">
        <v>23</v>
      </c>
      <c r="H8" s="134" t="s">
        <v>55</v>
      </c>
      <c r="I8" s="130" t="s">
        <v>23</v>
      </c>
      <c r="J8" s="134" t="s">
        <v>55</v>
      </c>
      <c r="K8" s="130" t="s">
        <v>23</v>
      </c>
      <c r="L8" s="135" t="s">
        <v>55</v>
      </c>
      <c r="M8" s="130" t="s">
        <v>23</v>
      </c>
      <c r="N8" s="135" t="s">
        <v>55</v>
      </c>
      <c r="O8" s="130" t="s">
        <v>23</v>
      </c>
      <c r="P8" s="134" t="s">
        <v>55</v>
      </c>
    </row>
    <row r="9" spans="2:16" ht="19.5" customHeight="1">
      <c r="B9" s="233" t="s">
        <v>115</v>
      </c>
      <c r="C9" s="257">
        <v>45</v>
      </c>
      <c r="D9" s="262">
        <v>33.83458646616541</v>
      </c>
      <c r="E9" s="257">
        <v>22</v>
      </c>
      <c r="F9" s="262">
        <v>53.65853658536586</v>
      </c>
      <c r="G9" s="257">
        <v>19</v>
      </c>
      <c r="H9" s="262">
        <v>22.89156626506024</v>
      </c>
      <c r="I9" s="257">
        <v>2</v>
      </c>
      <c r="J9" s="262">
        <v>100</v>
      </c>
      <c r="K9" s="257">
        <v>0</v>
      </c>
      <c r="L9" s="262">
        <v>0</v>
      </c>
      <c r="M9" s="257">
        <v>2</v>
      </c>
      <c r="N9" s="262">
        <v>50</v>
      </c>
      <c r="O9" s="257">
        <v>9</v>
      </c>
      <c r="P9" s="262">
        <v>64.28571428571429</v>
      </c>
    </row>
    <row r="10" spans="2:16" ht="19.5" customHeight="1">
      <c r="B10" s="234" t="s">
        <v>59</v>
      </c>
      <c r="C10" s="199">
        <v>6619</v>
      </c>
      <c r="D10" s="263">
        <v>56.53399385035873</v>
      </c>
      <c r="E10" s="199">
        <v>4126</v>
      </c>
      <c r="F10" s="263">
        <v>62.082455612398434</v>
      </c>
      <c r="G10" s="199">
        <v>2217</v>
      </c>
      <c r="H10" s="263">
        <v>48.7467018469657</v>
      </c>
      <c r="I10" s="199">
        <v>71</v>
      </c>
      <c r="J10" s="263">
        <v>60.16949152542372</v>
      </c>
      <c r="K10" s="199">
        <v>38</v>
      </c>
      <c r="L10" s="263">
        <v>52.054794520547944</v>
      </c>
      <c r="M10" s="199">
        <v>144</v>
      </c>
      <c r="N10" s="263">
        <v>53.13653136531366</v>
      </c>
      <c r="O10" s="199">
        <v>656</v>
      </c>
      <c r="P10" s="263">
        <v>55.218855218855225</v>
      </c>
    </row>
    <row r="11" spans="2:16" ht="19.5" customHeight="1">
      <c r="B11" s="234" t="s">
        <v>60</v>
      </c>
      <c r="C11" s="199">
        <v>18812</v>
      </c>
      <c r="D11" s="263">
        <v>66.14162154560157</v>
      </c>
      <c r="E11" s="199">
        <v>13944</v>
      </c>
      <c r="F11" s="263">
        <v>69.93329655449119</v>
      </c>
      <c r="G11" s="199">
        <v>4081</v>
      </c>
      <c r="H11" s="263">
        <v>56.68842894846507</v>
      </c>
      <c r="I11" s="199">
        <v>151</v>
      </c>
      <c r="J11" s="263">
        <v>62.916666666666664</v>
      </c>
      <c r="K11" s="199">
        <v>235</v>
      </c>
      <c r="L11" s="263">
        <v>62.00527704485488</v>
      </c>
      <c r="M11" s="199">
        <v>310</v>
      </c>
      <c r="N11" s="263">
        <v>57.19557195571956</v>
      </c>
      <c r="O11" s="199">
        <v>1439</v>
      </c>
      <c r="P11" s="263">
        <v>63.14172882843352</v>
      </c>
    </row>
    <row r="12" spans="2:16" ht="19.5" customHeight="1">
      <c r="B12" s="234" t="s">
        <v>61</v>
      </c>
      <c r="C12" s="199">
        <v>26655</v>
      </c>
      <c r="D12" s="263">
        <v>77.22729248152977</v>
      </c>
      <c r="E12" s="199">
        <v>21746</v>
      </c>
      <c r="F12" s="263">
        <v>79.89565728561982</v>
      </c>
      <c r="G12" s="199">
        <v>3276</v>
      </c>
      <c r="H12" s="263">
        <v>64.29833169774288</v>
      </c>
      <c r="I12" s="199">
        <v>152</v>
      </c>
      <c r="J12" s="263">
        <v>71.36150234741784</v>
      </c>
      <c r="K12" s="199">
        <v>960</v>
      </c>
      <c r="L12" s="263">
        <v>77.04654895666133</v>
      </c>
      <c r="M12" s="199">
        <v>406</v>
      </c>
      <c r="N12" s="263">
        <v>69.63979416809606</v>
      </c>
      <c r="O12" s="199">
        <v>1562</v>
      </c>
      <c r="P12" s="263">
        <v>69.20691182986265</v>
      </c>
    </row>
    <row r="13" spans="2:16" ht="19.5" customHeight="1">
      <c r="B13" s="234" t="s">
        <v>62</v>
      </c>
      <c r="C13" s="199">
        <v>22309</v>
      </c>
      <c r="D13" s="263">
        <v>80.89712441527361</v>
      </c>
      <c r="E13" s="199">
        <v>18385</v>
      </c>
      <c r="F13" s="263">
        <v>83.31445144333168</v>
      </c>
      <c r="G13" s="199">
        <v>2171</v>
      </c>
      <c r="H13" s="263">
        <v>66.92355117139334</v>
      </c>
      <c r="I13" s="199">
        <v>94</v>
      </c>
      <c r="J13" s="263">
        <v>74.60317460317461</v>
      </c>
      <c r="K13" s="199">
        <v>1234</v>
      </c>
      <c r="L13" s="263">
        <v>80.1819363222872</v>
      </c>
      <c r="M13" s="199">
        <v>336</v>
      </c>
      <c r="N13" s="263">
        <v>70.44025157232704</v>
      </c>
      <c r="O13" s="199">
        <v>1180</v>
      </c>
      <c r="P13" s="263">
        <v>72.66009852216749</v>
      </c>
    </row>
    <row r="14" spans="2:16" ht="19.5" customHeight="1">
      <c r="B14" s="234" t="s">
        <v>63</v>
      </c>
      <c r="C14" s="199">
        <v>9682</v>
      </c>
      <c r="D14" s="263">
        <v>79.71348592129097</v>
      </c>
      <c r="E14" s="199">
        <v>7694</v>
      </c>
      <c r="F14" s="263">
        <v>82.01684255409872</v>
      </c>
      <c r="G14" s="199">
        <v>1191</v>
      </c>
      <c r="H14" s="263">
        <v>68.33046471600689</v>
      </c>
      <c r="I14" s="199">
        <v>50</v>
      </c>
      <c r="J14" s="263">
        <v>75.75757575757575</v>
      </c>
      <c r="K14" s="199">
        <v>559</v>
      </c>
      <c r="L14" s="263">
        <v>80.66378066378066</v>
      </c>
      <c r="M14" s="199">
        <v>147</v>
      </c>
      <c r="N14" s="263">
        <v>73.5</v>
      </c>
      <c r="O14" s="199">
        <v>510</v>
      </c>
      <c r="P14" s="263">
        <v>71.93229901269393</v>
      </c>
    </row>
    <row r="15" spans="2:16" ht="19.5" customHeight="1">
      <c r="B15" s="234" t="s">
        <v>116</v>
      </c>
      <c r="C15" s="199">
        <v>2128</v>
      </c>
      <c r="D15" s="263">
        <v>76.38190954773869</v>
      </c>
      <c r="E15" s="199">
        <v>1719</v>
      </c>
      <c r="F15" s="263">
        <v>78.92561983471074</v>
      </c>
      <c r="G15" s="199">
        <v>247</v>
      </c>
      <c r="H15" s="263">
        <v>65</v>
      </c>
      <c r="I15" s="199">
        <v>7</v>
      </c>
      <c r="J15" s="263">
        <v>63.63636363636363</v>
      </c>
      <c r="K15" s="199">
        <v>107</v>
      </c>
      <c r="L15" s="263">
        <v>75.88652482269504</v>
      </c>
      <c r="M15" s="199">
        <v>37</v>
      </c>
      <c r="N15" s="263">
        <v>67.27272727272727</v>
      </c>
      <c r="O15" s="199">
        <v>123</v>
      </c>
      <c r="P15" s="263">
        <v>67.58241758241759</v>
      </c>
    </row>
    <row r="16" spans="2:16" ht="19.5" customHeight="1">
      <c r="B16" s="236" t="s">
        <v>85</v>
      </c>
      <c r="C16" s="238">
        <v>86250</v>
      </c>
      <c r="D16" s="264">
        <v>73.5237705546889</v>
      </c>
      <c r="E16" s="238">
        <v>67636</v>
      </c>
      <c r="F16" s="264">
        <v>77.32391306833122</v>
      </c>
      <c r="G16" s="238">
        <v>13202</v>
      </c>
      <c r="H16" s="264">
        <v>59.22303965548179</v>
      </c>
      <c r="I16" s="238">
        <v>527</v>
      </c>
      <c r="J16" s="264">
        <v>67.91237113402062</v>
      </c>
      <c r="K16" s="238">
        <v>3133</v>
      </c>
      <c r="L16" s="264">
        <v>76.94007858546169</v>
      </c>
      <c r="M16" s="238">
        <v>1382</v>
      </c>
      <c r="N16" s="264">
        <v>64.82176360225141</v>
      </c>
      <c r="O16" s="238">
        <v>5487</v>
      </c>
      <c r="P16" s="264">
        <v>66.48491457651762</v>
      </c>
    </row>
    <row r="17" spans="2:16" ht="19.5" customHeight="1">
      <c r="B17" s="265"/>
      <c r="C17" s="266"/>
      <c r="D17" s="267"/>
      <c r="E17" s="266"/>
      <c r="F17" s="267"/>
      <c r="G17" s="266"/>
      <c r="H17" s="267"/>
      <c r="I17" s="266"/>
      <c r="J17" s="267"/>
      <c r="K17" s="266"/>
      <c r="L17" s="267"/>
      <c r="M17" s="266"/>
      <c r="N17" s="267"/>
      <c r="O17" s="265"/>
      <c r="P17" s="267"/>
    </row>
    <row r="18" spans="2:16" ht="31.5" customHeight="1">
      <c r="B18" s="328" t="s">
        <v>202</v>
      </c>
      <c r="C18" s="329"/>
      <c r="D18" s="329"/>
      <c r="E18" s="329"/>
      <c r="F18" s="329"/>
      <c r="G18" s="329"/>
      <c r="H18" s="329"/>
      <c r="I18" s="329"/>
      <c r="J18" s="329"/>
      <c r="K18" s="329"/>
      <c r="L18" s="329"/>
      <c r="M18" s="329"/>
      <c r="N18" s="329"/>
      <c r="O18" s="329"/>
      <c r="P18" s="329"/>
    </row>
    <row r="19" spans="2:16" ht="23.25" customHeight="1">
      <c r="B19" s="295" t="s">
        <v>203</v>
      </c>
      <c r="C19" s="296"/>
      <c r="D19" s="296"/>
      <c r="E19" s="296"/>
      <c r="F19" s="296"/>
      <c r="G19" s="296"/>
      <c r="H19" s="296"/>
      <c r="I19" s="296"/>
      <c r="J19" s="296"/>
      <c r="K19" s="296"/>
      <c r="L19" s="296"/>
      <c r="M19" s="296"/>
      <c r="N19" s="296"/>
      <c r="O19" s="296"/>
      <c r="P19" s="296"/>
    </row>
    <row r="20" spans="2:16" ht="12.75">
      <c r="B20" s="305" t="s">
        <v>390</v>
      </c>
      <c r="C20" s="306"/>
      <c r="D20" s="306"/>
      <c r="E20" s="306"/>
      <c r="F20" s="306"/>
      <c r="G20" s="306"/>
      <c r="H20" s="306"/>
      <c r="I20" s="306"/>
      <c r="J20" s="306"/>
      <c r="K20" s="306"/>
      <c r="L20" s="306"/>
      <c r="M20" s="306"/>
      <c r="N20" s="306"/>
      <c r="O20" s="306"/>
      <c r="P20" s="306"/>
    </row>
  </sheetData>
  <sheetProtection/>
  <mergeCells count="4">
    <mergeCell ref="B19:P19"/>
    <mergeCell ref="B6:B8"/>
    <mergeCell ref="B20:P20"/>
    <mergeCell ref="B18:P18"/>
  </mergeCells>
  <printOptions horizontalCentered="1"/>
  <pageMargins left="0" right="0" top="0.5" bottom="0.5" header="0.25" footer="0.25"/>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M20"/>
  <sheetViews>
    <sheetView zoomScalePageLayoutView="0" workbookViewId="0" topLeftCell="A1">
      <selection activeCell="A1" sqref="A1"/>
    </sheetView>
  </sheetViews>
  <sheetFormatPr defaultColWidth="9.33203125" defaultRowHeight="12.75"/>
  <cols>
    <col min="1" max="1" width="4.5" style="1" customWidth="1"/>
    <col min="2" max="2" width="15.83203125" style="1" customWidth="1"/>
    <col min="3" max="3" width="10.66015625" style="1" bestFit="1" customWidth="1"/>
    <col min="4" max="4" width="9.33203125" style="1" customWidth="1"/>
    <col min="5" max="5" width="10.66015625" style="1" bestFit="1" customWidth="1"/>
    <col min="6" max="6" width="9.33203125" style="1" customWidth="1"/>
    <col min="7" max="7" width="10.66015625" style="1" bestFit="1" customWidth="1"/>
    <col min="8" max="8" width="9.33203125" style="1" customWidth="1"/>
    <col min="9" max="9" width="10.66015625" style="1" bestFit="1" customWidth="1"/>
    <col min="10" max="10" width="15" style="1" customWidth="1"/>
    <col min="11" max="16384" width="9.33203125" style="1" customWidth="1"/>
  </cols>
  <sheetData>
    <row r="1" ht="15.75">
      <c r="A1" s="36"/>
    </row>
    <row r="2" spans="2:10" ht="15">
      <c r="B2" s="40" t="s">
        <v>117</v>
      </c>
      <c r="C2" s="40"/>
      <c r="D2" s="40"/>
      <c r="E2" s="40"/>
      <c r="F2" s="40"/>
      <c r="G2" s="40"/>
      <c r="H2" s="40"/>
      <c r="I2" s="40"/>
      <c r="J2" s="40"/>
    </row>
    <row r="3" spans="2:10" ht="15.75">
      <c r="B3" s="81" t="s">
        <v>118</v>
      </c>
      <c r="C3" s="40"/>
      <c r="D3" s="40"/>
      <c r="E3" s="40"/>
      <c r="F3" s="40"/>
      <c r="G3" s="40"/>
      <c r="H3" s="40"/>
      <c r="I3" s="40"/>
      <c r="J3" s="40"/>
    </row>
    <row r="4" spans="2:10" ht="15">
      <c r="B4" s="40" t="s">
        <v>347</v>
      </c>
      <c r="C4" s="40"/>
      <c r="D4" s="40"/>
      <c r="E4" s="40"/>
      <c r="F4" s="40"/>
      <c r="G4" s="40"/>
      <c r="H4" s="40"/>
      <c r="I4" s="40"/>
      <c r="J4" s="40"/>
    </row>
    <row r="5" spans="2:10" ht="15">
      <c r="B5" s="325" t="s">
        <v>218</v>
      </c>
      <c r="C5" s="64" t="s">
        <v>45</v>
      </c>
      <c r="D5" s="64"/>
      <c r="E5" s="64"/>
      <c r="F5" s="64"/>
      <c r="G5" s="64"/>
      <c r="H5" s="64"/>
      <c r="I5" s="64"/>
      <c r="J5" s="68"/>
    </row>
    <row r="6" spans="2:10" ht="15">
      <c r="B6" s="326"/>
      <c r="C6" s="128" t="s">
        <v>48</v>
      </c>
      <c r="D6" s="68"/>
      <c r="E6" s="70" t="s">
        <v>49</v>
      </c>
      <c r="F6" s="68"/>
      <c r="G6" s="70" t="s">
        <v>50</v>
      </c>
      <c r="H6" s="68"/>
      <c r="I6" s="70" t="s">
        <v>53</v>
      </c>
      <c r="J6" s="68"/>
    </row>
    <row r="7" spans="2:10" ht="15">
      <c r="B7" s="327"/>
      <c r="C7" s="129" t="s">
        <v>23</v>
      </c>
      <c r="D7" s="130" t="s">
        <v>119</v>
      </c>
      <c r="E7" s="130" t="s">
        <v>23</v>
      </c>
      <c r="F7" s="130" t="s">
        <v>119</v>
      </c>
      <c r="G7" s="130" t="s">
        <v>23</v>
      </c>
      <c r="H7" s="130" t="s">
        <v>119</v>
      </c>
      <c r="I7" s="130" t="s">
        <v>23</v>
      </c>
      <c r="J7" s="130" t="s">
        <v>119</v>
      </c>
    </row>
    <row r="8" spans="2:13" ht="19.5" customHeight="1">
      <c r="B8" s="131" t="s">
        <v>115</v>
      </c>
      <c r="C8" s="257">
        <v>9</v>
      </c>
      <c r="D8" s="101">
        <f>C8/TAB102!C8*1000</f>
        <v>67.66917293233082</v>
      </c>
      <c r="E8" s="257">
        <v>0</v>
      </c>
      <c r="F8" s="101">
        <f>E8/TAB102!E8*1000</f>
        <v>0</v>
      </c>
      <c r="G8" s="257">
        <v>8</v>
      </c>
      <c r="H8" s="101">
        <f>G8/TAB102!G8*1000</f>
        <v>96.3855421686747</v>
      </c>
      <c r="I8" s="257">
        <v>1</v>
      </c>
      <c r="J8" s="101">
        <f>I8/TAB102!M8*1000</f>
        <v>250</v>
      </c>
      <c r="M8" s="19"/>
    </row>
    <row r="9" spans="2:13" ht="19.5" customHeight="1">
      <c r="B9" s="131" t="s">
        <v>59</v>
      </c>
      <c r="C9" s="199">
        <v>225</v>
      </c>
      <c r="D9" s="101">
        <f>C9/TAB102!C9*1000</f>
        <v>19.21762897164332</v>
      </c>
      <c r="E9" s="199">
        <v>95</v>
      </c>
      <c r="F9" s="101">
        <f>E9/TAB102!E9*1000</f>
        <v>14.29431236834186</v>
      </c>
      <c r="G9" s="199">
        <v>115</v>
      </c>
      <c r="H9" s="101">
        <f>G9/TAB102!G9*1000</f>
        <v>25.2858399296394</v>
      </c>
      <c r="I9" s="199">
        <v>13</v>
      </c>
      <c r="J9" s="101">
        <f>I9/TAB102!M9*1000</f>
        <v>47.97047970479705</v>
      </c>
      <c r="M9" s="19"/>
    </row>
    <row r="10" spans="2:13" ht="19.5" customHeight="1">
      <c r="B10" s="131" t="s">
        <v>60</v>
      </c>
      <c r="C10" s="199">
        <v>460</v>
      </c>
      <c r="D10" s="101">
        <f>C10/TAB102!C10*1000</f>
        <v>16.17326488995148</v>
      </c>
      <c r="E10" s="199">
        <v>235</v>
      </c>
      <c r="F10" s="101">
        <f>E10/TAB102!E10*1000</f>
        <v>11.785947138773258</v>
      </c>
      <c r="G10" s="199">
        <v>196</v>
      </c>
      <c r="H10" s="101">
        <f>G10/TAB102!G10*1000</f>
        <v>27.226003611612725</v>
      </c>
      <c r="I10" s="199">
        <v>25</v>
      </c>
      <c r="J10" s="101">
        <f>I10/TAB102!M10*1000</f>
        <v>46.125461254612546</v>
      </c>
      <c r="M10" s="19"/>
    </row>
    <row r="11" spans="2:13" ht="19.5" customHeight="1">
      <c r="B11" s="131" t="s">
        <v>61</v>
      </c>
      <c r="C11" s="199">
        <v>356</v>
      </c>
      <c r="D11" s="101">
        <f>C11/TAB102!C11*1000</f>
        <v>10.314356077067941</v>
      </c>
      <c r="E11" s="199">
        <v>189</v>
      </c>
      <c r="F11" s="101">
        <f>E11/TAB102!E11*1000</f>
        <v>6.943934161216841</v>
      </c>
      <c r="G11" s="199">
        <v>133</v>
      </c>
      <c r="H11" s="101">
        <f>G11/TAB102!G11*1000</f>
        <v>26.104023552502454</v>
      </c>
      <c r="I11" s="199">
        <v>32</v>
      </c>
      <c r="J11" s="101">
        <f>I11/TAB102!M11*1000</f>
        <v>54.888507718696395</v>
      </c>
      <c r="M11" s="19"/>
    </row>
    <row r="12" spans="2:13" ht="19.5" customHeight="1">
      <c r="B12" s="131" t="s">
        <v>62</v>
      </c>
      <c r="C12" s="199">
        <v>272</v>
      </c>
      <c r="D12" s="101">
        <f>C12/TAB102!C12*1000</f>
        <v>9.863291873662835</v>
      </c>
      <c r="E12" s="199">
        <v>159</v>
      </c>
      <c r="F12" s="101">
        <f>E12/TAB102!E12*1000</f>
        <v>7.205329224634069</v>
      </c>
      <c r="G12" s="199">
        <v>82</v>
      </c>
      <c r="H12" s="101">
        <f>G12/TAB102!G12*1000</f>
        <v>25.27743526510481</v>
      </c>
      <c r="I12" s="199">
        <v>28</v>
      </c>
      <c r="J12" s="101">
        <f>I12/TAB102!M12*1000</f>
        <v>58.700209643605874</v>
      </c>
      <c r="M12" s="19"/>
    </row>
    <row r="13" spans="2:13" ht="19.5" customHeight="1">
      <c r="B13" s="131" t="s">
        <v>63</v>
      </c>
      <c r="C13" s="199">
        <v>147</v>
      </c>
      <c r="D13" s="101">
        <f>C13/TAB102!C13*1000</f>
        <v>12.102749876502552</v>
      </c>
      <c r="E13" s="199">
        <v>84</v>
      </c>
      <c r="F13" s="101">
        <f>E13/TAB102!E13*1000</f>
        <v>8.954269267668693</v>
      </c>
      <c r="G13" s="199">
        <v>57</v>
      </c>
      <c r="H13" s="101">
        <f>G13/TAB102!G13*1000</f>
        <v>32.70223752151463</v>
      </c>
      <c r="I13" s="199">
        <v>6</v>
      </c>
      <c r="J13" s="101">
        <f>I13/TAB102!M13*1000</f>
        <v>30</v>
      </c>
      <c r="M13" s="19"/>
    </row>
    <row r="14" spans="2:13" ht="19.5" customHeight="1">
      <c r="B14" s="131" t="s">
        <v>116</v>
      </c>
      <c r="C14" s="199">
        <v>40</v>
      </c>
      <c r="D14" s="101">
        <f>C14/TAB102!C14*1000</f>
        <v>14.357501794687723</v>
      </c>
      <c r="E14" s="199">
        <v>24</v>
      </c>
      <c r="F14" s="101">
        <f>E14/TAB102!E14*1000</f>
        <v>11.019283746556475</v>
      </c>
      <c r="G14" s="199">
        <v>10</v>
      </c>
      <c r="H14" s="101">
        <f>G14/TAB102!G14*1000</f>
        <v>26.31578947368421</v>
      </c>
      <c r="I14" s="199">
        <v>3</v>
      </c>
      <c r="J14" s="101">
        <f>I14/TAB102!M14*1000</f>
        <v>54.54545454545454</v>
      </c>
      <c r="M14" s="19"/>
    </row>
    <row r="15" spans="2:13" ht="19.5" customHeight="1">
      <c r="B15" s="82" t="s">
        <v>85</v>
      </c>
      <c r="C15" s="238">
        <v>1510</v>
      </c>
      <c r="D15" s="132">
        <f>C15/TAB102!C15*1000</f>
        <v>12.871987656531044</v>
      </c>
      <c r="E15" s="238">
        <v>787</v>
      </c>
      <c r="F15" s="132">
        <f>E15/TAB102!E15*1000</f>
        <v>8.99726766585497</v>
      </c>
      <c r="G15" s="238">
        <v>601</v>
      </c>
      <c r="H15" s="132">
        <f>G15/TAB102!G15*1000</f>
        <v>26.96034451821281</v>
      </c>
      <c r="I15" s="238">
        <v>108</v>
      </c>
      <c r="J15" s="277">
        <f>I15/TAB102!M15*1000</f>
        <v>50.65666041275797</v>
      </c>
      <c r="M15" s="19"/>
    </row>
    <row r="16" spans="2:10" ht="45">
      <c r="B16" s="133" t="s">
        <v>197</v>
      </c>
      <c r="C16" s="330">
        <v>25.256</v>
      </c>
      <c r="D16" s="331"/>
      <c r="E16" s="299">
        <v>26.174</v>
      </c>
      <c r="F16" s="331"/>
      <c r="G16" s="299">
        <v>23.903</v>
      </c>
      <c r="H16" s="331"/>
      <c r="I16" s="299">
        <v>26.8</v>
      </c>
      <c r="J16" s="331"/>
    </row>
    <row r="17" spans="2:10" ht="33" customHeight="1">
      <c r="B17" s="295" t="s">
        <v>204</v>
      </c>
      <c r="C17" s="296"/>
      <c r="D17" s="296"/>
      <c r="E17" s="296"/>
      <c r="F17" s="296"/>
      <c r="G17" s="296"/>
      <c r="H17" s="296"/>
      <c r="I17" s="296"/>
      <c r="J17" s="296"/>
    </row>
    <row r="18" spans="2:10" ht="32.25" customHeight="1">
      <c r="B18" s="295" t="s">
        <v>205</v>
      </c>
      <c r="C18" s="296"/>
      <c r="D18" s="296"/>
      <c r="E18" s="296"/>
      <c r="F18" s="296"/>
      <c r="G18" s="296"/>
      <c r="H18" s="296"/>
      <c r="I18" s="296"/>
      <c r="J18" s="296"/>
    </row>
    <row r="19" spans="2:10" ht="23.25" customHeight="1">
      <c r="B19" s="328" t="s">
        <v>390</v>
      </c>
      <c r="C19" s="329"/>
      <c r="D19" s="329"/>
      <c r="E19" s="329"/>
      <c r="F19" s="329"/>
      <c r="G19" s="329"/>
      <c r="H19" s="329"/>
      <c r="I19" s="329"/>
      <c r="J19" s="329"/>
    </row>
    <row r="20" ht="12.75">
      <c r="B20" s="31"/>
    </row>
  </sheetData>
  <sheetProtection/>
  <mergeCells count="8">
    <mergeCell ref="B19:J19"/>
    <mergeCell ref="B17:J17"/>
    <mergeCell ref="B18:J18"/>
    <mergeCell ref="B5:B7"/>
    <mergeCell ref="C16:D16"/>
    <mergeCell ref="E16:F16"/>
    <mergeCell ref="G16:H16"/>
    <mergeCell ref="I16:J16"/>
  </mergeCell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Lindsey Myers</cp:lastModifiedBy>
  <cp:lastPrinted>2014-10-08T18:32:31Z</cp:lastPrinted>
  <dcterms:created xsi:type="dcterms:W3CDTF">1998-12-11T15:18:43Z</dcterms:created>
  <dcterms:modified xsi:type="dcterms:W3CDTF">2015-05-19T15:39:50Z</dcterms:modified>
  <cp:category/>
  <cp:version/>
  <cp:contentType/>
  <cp:contentStatus/>
</cp:coreProperties>
</file>