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30" sheetId="11" r:id="rId11"/>
    <sheet name="Table 31" sheetId="12" r:id="rId12"/>
    <sheet name="Table 32" sheetId="13" r:id="rId13"/>
  </sheets>
  <definedNames>
    <definedName name="\a">'Table 21'!#REF!</definedName>
    <definedName name="\b">'Table 21'!#REF!</definedName>
    <definedName name="_Regression_Int" localSheetId="1" hidden="1">1</definedName>
    <definedName name="_xlnm.Print_Area" localSheetId="1">'Table 21'!$A$1:$E$39</definedName>
    <definedName name="_xlnm.Print_Area" localSheetId="2">'Table 22'!$A$1:$K$26</definedName>
    <definedName name="_xlnm.Print_Area" localSheetId="3">'Table 23'!$A$1:$J$26</definedName>
    <definedName name="_xlnm.Print_Area" localSheetId="4">'Table 24'!$A$1:$G$23</definedName>
    <definedName name="_xlnm.Print_Area" localSheetId="5">'Table 25'!$A$1:$I$27</definedName>
    <definedName name="_xlnm.Print_Area" localSheetId="6">'Table 26'!$A$1:$G$24</definedName>
    <definedName name="_xlnm.Print_Area" localSheetId="7">'Table 27'!$A$1:$M$19</definedName>
    <definedName name="_xlnm.Print_Area" localSheetId="8">'Table 28'!$A$1:$M$19</definedName>
    <definedName name="_xlnm.Print_Area" localSheetId="9">'Table 29'!$A$1:$I$44</definedName>
    <definedName name="_xlnm.Print_Area" localSheetId="10">'Table 30'!$A$1:$M$27</definedName>
    <definedName name="_xlnm.Print_Area" localSheetId="11">'Table 31'!$A$1:$M$21</definedName>
    <definedName name="_xlnm.Print_Area" localSheetId="12">'Table 32'!$A$1:$M$18</definedName>
    <definedName name="Print_Area_MI" localSheetId="1">'Table 21'!#REF!</definedName>
  </definedNames>
  <calcPr fullCalcOnLoad="1" iterate="1" iterateCount="1" iterateDelta="0.001"/>
</workbook>
</file>

<file path=xl/sharedStrings.xml><?xml version="1.0" encoding="utf-8"?>
<sst xmlns="http://schemas.openxmlformats.org/spreadsheetml/2006/main" count="578" uniqueCount="184">
  <si>
    <t xml:space="preserve"> </t>
  </si>
  <si>
    <t>Table 2.21</t>
  </si>
  <si>
    <t xml:space="preserve">Infant Deaths and Infant Death Rates, </t>
  </si>
  <si>
    <t>Michigan and United States Residents,</t>
  </si>
  <si>
    <t>Selected Years 1950-1996</t>
  </si>
  <si>
    <t>1980</t>
  </si>
  <si>
    <t>1985</t>
  </si>
  <si>
    <t>1986</t>
  </si>
  <si>
    <t>1987</t>
  </si>
  <si>
    <t>1988</t>
  </si>
  <si>
    <t>1989</t>
  </si>
  <si>
    <t>1990</t>
  </si>
  <si>
    <t>1991</t>
  </si>
  <si>
    <t>1992</t>
  </si>
  <si>
    <t>1993</t>
  </si>
  <si>
    <t>1994</t>
  </si>
  <si>
    <t>1995</t>
  </si>
  <si>
    <t>Table 2.22</t>
  </si>
  <si>
    <t xml:space="preserve">Infant Deaths and Infant Death Rates by Age at Death, </t>
  </si>
  <si>
    <t>Michigan Residents, Selected Years 1970-1996</t>
  </si>
  <si>
    <t>1970</t>
  </si>
  <si>
    <t>1975</t>
  </si>
  <si>
    <t>1996</t>
  </si>
  <si>
    <t>Note:      Infant death rates are per 1,000 live births.</t>
  </si>
  <si>
    <t>Table 2.23</t>
  </si>
  <si>
    <r>
      <t>Infant, Hebdomadal, Fetal and Perinatal Death Rates</t>
    </r>
    <r>
      <rPr>
        <b/>
        <sz val="10"/>
        <rFont val="Arial"/>
        <family val="2"/>
      </rPr>
      <t xml:space="preserve"> by Specified Race and Ancestry</t>
    </r>
  </si>
  <si>
    <t>Michigan Residents, 1996</t>
  </si>
  <si>
    <t>Race/Ancestry</t>
  </si>
  <si>
    <t xml:space="preserve">  Infant Death</t>
  </si>
  <si>
    <t>Hebdomadal Death</t>
  </si>
  <si>
    <t>Fetal Death</t>
  </si>
  <si>
    <t>Perinatal Death</t>
  </si>
  <si>
    <t>Number</t>
  </si>
  <si>
    <t>Rate</t>
  </si>
  <si>
    <t>All Races</t>
  </si>
  <si>
    <t>White</t>
  </si>
  <si>
    <t>Black</t>
  </si>
  <si>
    <t>American Indian</t>
  </si>
  <si>
    <t xml:space="preserve">* </t>
  </si>
  <si>
    <t>Asian/Pacific Islander</t>
  </si>
  <si>
    <t>Other Non-White</t>
  </si>
  <si>
    <t xml:space="preserve">--- </t>
  </si>
  <si>
    <t>Races other than</t>
  </si>
  <si>
    <t xml:space="preserve">  white or black</t>
  </si>
  <si>
    <t>Unknown</t>
  </si>
  <si>
    <t>Arab</t>
  </si>
  <si>
    <t>Hispanic</t>
  </si>
  <si>
    <t>Source:  1996 Michigan Resident Death File, Division for Vital Records and Health Statistics, MDCH</t>
  </si>
  <si>
    <t>Table 2.24</t>
  </si>
  <si>
    <t>Infant Deaths by Age at Death and Underlying Cause,</t>
  </si>
  <si>
    <t>Cause of Death (ICD-9 Codes)</t>
  </si>
  <si>
    <t>Disorders relating to short gestation</t>
  </si>
  <si>
    <t>and unspecified low birthweight (765)</t>
  </si>
  <si>
    <t>Congenital anomalies (740-759)</t>
  </si>
  <si>
    <t>Sudden infant death syndrome (798.0)</t>
  </si>
  <si>
    <t>Respiratory distress syndrome (769)</t>
  </si>
  <si>
    <t>Other respiratory conditions of newborn (770)</t>
  </si>
  <si>
    <t>Accidents and adverse effects (E800-949)</t>
  </si>
  <si>
    <t>Homicide (E960-969)</t>
  </si>
  <si>
    <t>All other causes</t>
  </si>
  <si>
    <t>Total</t>
  </si>
  <si>
    <t>Table 2.25</t>
  </si>
  <si>
    <r>
      <t>Infant Deaths and Infant Death Rates</t>
    </r>
    <r>
      <rPr>
        <b/>
        <sz val="10"/>
        <rFont val="Arial"/>
        <family val="2"/>
      </rPr>
      <t xml:space="preserve"> by Race</t>
    </r>
    <r>
      <rPr>
        <b/>
        <sz val="10"/>
        <rFont val="Arial"/>
        <family val="2"/>
      </rPr>
      <t xml:space="preserve"> and Underlying Cause,</t>
    </r>
  </si>
  <si>
    <t xml:space="preserve">  and unspecified low birthweight (765)</t>
  </si>
  <si>
    <t>Table 2.26</t>
  </si>
  <si>
    <r>
      <t>Infant Deaths and Infant Death Rates</t>
    </r>
    <r>
      <rPr>
        <b/>
        <sz val="10"/>
        <rFont val="Arial"/>
        <family val="2"/>
      </rPr>
      <t xml:space="preserve"> by Sex</t>
    </r>
    <r>
      <rPr>
        <b/>
        <sz val="10"/>
        <rFont val="Arial"/>
        <family val="2"/>
      </rPr>
      <t xml:space="preserve"> of Infant and Underlying Cause,</t>
    </r>
  </si>
  <si>
    <t>Table 2.27</t>
  </si>
  <si>
    <r>
      <t>Infant Deaths, Live Births and Infant Death Rates by Age and Race</t>
    </r>
    <r>
      <rPr>
        <b/>
        <sz val="10"/>
        <rFont val="Arial"/>
        <family val="2"/>
      </rPr>
      <t xml:space="preserve"> of Mother</t>
    </r>
  </si>
  <si>
    <t>All Other Races</t>
  </si>
  <si>
    <t xml:space="preserve">  All Ages</t>
  </si>
  <si>
    <t xml:space="preserve">  &lt; 15 </t>
  </si>
  <si>
    <t xml:space="preserve">  15-19</t>
  </si>
  <si>
    <t xml:space="preserve">  20-24</t>
  </si>
  <si>
    <t xml:space="preserve">  25-29</t>
  </si>
  <si>
    <t xml:space="preserve">  30-39</t>
  </si>
  <si>
    <t xml:space="preserve">  40 +</t>
  </si>
  <si>
    <t>Table 2.28</t>
  </si>
  <si>
    <t>Infant Deaths, Live Births and Infant Death Rates by Level of Prenatal Care and Race</t>
  </si>
  <si>
    <t>Michigan Resident, 1996</t>
  </si>
  <si>
    <t xml:space="preserve">  Total</t>
  </si>
  <si>
    <t xml:space="preserve">  Adequate</t>
  </si>
  <si>
    <t xml:space="preserve">  Intermediate</t>
  </si>
  <si>
    <t xml:space="preserve">  Inadequate</t>
  </si>
  <si>
    <t xml:space="preserve">  Unknown</t>
  </si>
  <si>
    <t>DON'T FORGET TO USE  LIVE BIRTH INFORMATION FROM ANNUAL TABLE 1.10</t>
  </si>
  <si>
    <t>Table 2.29</t>
  </si>
  <si>
    <t>Live Births, Infant Deaths and Infant Death Rates by Birthweight, Age at Death and Race</t>
  </si>
  <si>
    <t>Age at Death</t>
  </si>
  <si>
    <t>Under 1 Year</t>
  </si>
  <si>
    <t>Under 28 Days</t>
  </si>
  <si>
    <t>28-364 Days</t>
  </si>
  <si>
    <t>All Other</t>
  </si>
  <si>
    <t xml:space="preserve">&lt; 750 </t>
  </si>
  <si>
    <t>Grams</t>
  </si>
  <si>
    <t>750-1,499</t>
  </si>
  <si>
    <t>1,500-2,499</t>
  </si>
  <si>
    <t>2,500 +</t>
  </si>
  <si>
    <t>Birthweight</t>
  </si>
  <si>
    <t>Source:  1996 Michigan Resident Birth and Infant Death Matched Files, Division for Vital Records and Health Statistics, MDCH</t>
  </si>
  <si>
    <t>Table 2.30</t>
  </si>
  <si>
    <r>
      <t>Infant Deaths and Infant Death Rates</t>
    </r>
    <r>
      <rPr>
        <b/>
        <sz val="10"/>
        <rFont val="Arial"/>
        <family val="2"/>
      </rPr>
      <t xml:space="preserve"> by Race</t>
    </r>
    <r>
      <rPr>
        <b/>
        <sz val="10"/>
        <rFont val="Arial"/>
        <family val="2"/>
      </rPr>
      <t xml:space="preserve"> of Mother,</t>
    </r>
  </si>
  <si>
    <r>
      <t>Smoking Status</t>
    </r>
    <r>
      <rPr>
        <b/>
        <sz val="10"/>
        <rFont val="Arial"/>
        <family val="2"/>
      </rPr>
      <t xml:space="preserve"> During Pregnancy and Underlying Cause of Death</t>
    </r>
  </si>
  <si>
    <t>Cause of Death (ICD-9 Code)</t>
  </si>
  <si>
    <t>Other Perinatal Conditions (760-764;766-768;771-779)</t>
  </si>
  <si>
    <t>Table 2.31</t>
  </si>
  <si>
    <r>
      <t>Perinatal Deaths, Total Births and Perinatal Death Rates by Age and Race</t>
    </r>
    <r>
      <rPr>
        <b/>
        <sz val="10"/>
        <rFont val="Arial"/>
        <family val="2"/>
      </rPr>
      <t xml:space="preserve"> of Mother</t>
    </r>
  </si>
  <si>
    <t xml:space="preserve">  30-39 </t>
  </si>
  <si>
    <t xml:space="preserve"> 1996 Fetals</t>
  </si>
  <si>
    <t>1996 Live Births</t>
  </si>
  <si>
    <t>Other</t>
  </si>
  <si>
    <t>All Ages</t>
  </si>
  <si>
    <t xml:space="preserve">  Under 15 Years</t>
  </si>
  <si>
    <t xml:space="preserve">  15-19 Years</t>
  </si>
  <si>
    <t xml:space="preserve">  20-24 Years</t>
  </si>
  <si>
    <t xml:space="preserve">  25-29 Years</t>
  </si>
  <si>
    <t xml:space="preserve">  30-39 Years</t>
  </si>
  <si>
    <t xml:space="preserve">  40 or More</t>
  </si>
  <si>
    <t xml:space="preserve">  Age Not Stated</t>
  </si>
  <si>
    <t xml:space="preserve"> 1996 Hebdomodal</t>
  </si>
  <si>
    <t xml:space="preserve"> 1996 Perinatal</t>
  </si>
  <si>
    <t xml:space="preserve">      1994 Total Births</t>
  </si>
  <si>
    <t>Table 2.32</t>
  </si>
  <si>
    <r>
      <t>Perinatal Deaths, Total Births and Perinatal Death Rates by Level of Prenatal Care and Race</t>
    </r>
    <r>
      <rPr>
        <b/>
        <vertAlign val="superscript"/>
        <sz val="10"/>
        <rFont val="Arial"/>
        <family val="2"/>
      </rPr>
      <t xml:space="preserve"> </t>
    </r>
    <r>
      <rPr>
        <b/>
        <sz val="10"/>
        <rFont val="Arial"/>
        <family val="2"/>
      </rPr>
      <t>of Mother</t>
    </r>
  </si>
  <si>
    <t>DON'T FORGET TO USE TOTAL BIRTH INFORMATION FROM  ANNUAL TABLE 1.26</t>
  </si>
  <si>
    <t>1996 Fetal</t>
  </si>
  <si>
    <t>1996 Hebs</t>
  </si>
  <si>
    <t>1996 Total Births</t>
  </si>
  <si>
    <t>1996 Perinatal</t>
  </si>
  <si>
    <t>Perinatal Death Rates</t>
  </si>
  <si>
    <t>Total Births</t>
  </si>
  <si>
    <t>Perinatal Deaths</t>
  </si>
  <si>
    <r>
      <t xml:space="preserve">Level of Care </t>
    </r>
    <r>
      <rPr>
        <i/>
        <sz val="8"/>
        <rFont val="Arial"/>
        <family val="2"/>
      </rPr>
      <t>(Kessner Index)</t>
    </r>
  </si>
  <si>
    <t>Age of Mother in Years</t>
  </si>
  <si>
    <t>Birth Weight</t>
  </si>
  <si>
    <t>Race of Infant</t>
  </si>
  <si>
    <t>Live Births</t>
  </si>
  <si>
    <t>Infant Death Rates</t>
  </si>
  <si>
    <t>Infant Deaths</t>
  </si>
  <si>
    <t>United States</t>
  </si>
  <si>
    <t>Year</t>
  </si>
  <si>
    <t>Michigan</t>
  </si>
  <si>
    <t>Notes:    Rates are per 1,000 live births. United States data are provisional for 1996.</t>
  </si>
  <si>
    <r>
      <t xml:space="preserve">Source:  1950-1996 Michigan Resident Death Files, Division for Vital Records and Health Statistics, MDCH </t>
    </r>
    <r>
      <rPr>
        <i/>
        <sz val="10"/>
        <rFont val="Arial"/>
        <family val="2"/>
      </rPr>
      <t>Monthly Vital Statistics Report,</t>
    </r>
    <r>
      <rPr>
        <sz val="10"/>
        <rFont val="Arial"/>
        <family val="2"/>
      </rPr>
      <t xml:space="preserve"> National Center for Health Statistics</t>
    </r>
  </si>
  <si>
    <t xml:space="preserve">    28-364 Days</t>
  </si>
  <si>
    <t xml:space="preserve">    7-27 Days</t>
  </si>
  <si>
    <t xml:space="preserve">       1-6 Days</t>
  </si>
  <si>
    <t xml:space="preserve">    Under 1 Day</t>
  </si>
  <si>
    <t>Total Infant Deaths</t>
  </si>
  <si>
    <t>Source:  1970 - 1996 Michigan Resident Death Files, Division for Vital Records and Health Statistics, MDCH</t>
  </si>
  <si>
    <t>Note: Rates are calculated using live births by race/ancestry of mother as denominator. Live births are by mother's race/ancestry on birth certificate. Hebdomadal deaths are deaths at age zero to six days. Infant deaths are by infants race/ancestry on death certificate.  Fetal deaths are by Mother's race/ancestry on fetal death certificate. Perinatal deaths are by Mother's race/ancestry on fetal death certificate,infant's race/ancestry on death certificate.</t>
  </si>
  <si>
    <t>Caution:  Care should be taken drawing inferences from rates based on small numbers of events or small population base. These rates tend to exhibit considerable variation which may negate their usefulness for comparative purposes.</t>
  </si>
  <si>
    <t>6-11 Months</t>
  </si>
  <si>
    <t>1-5 Months</t>
  </si>
  <si>
    <t>7-27 Days</t>
  </si>
  <si>
    <t>1-6 Days</t>
  </si>
  <si>
    <t>&lt;1 Day</t>
  </si>
  <si>
    <t>Total &lt;1 Year</t>
  </si>
  <si>
    <t>Race</t>
  </si>
  <si>
    <t>Note:      Rates are per 100,000 live births. Numbers of infant deaths are by race of infant; rates are calculated using live births by race of mother as the denominator. Records with race not stated are included only in the "All Races" column. Asterisk (*) indicates that data do not meet the standards of precision or reliability.</t>
  </si>
  <si>
    <t>Sex of Infant</t>
  </si>
  <si>
    <t>Male</t>
  </si>
  <si>
    <t>Female</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</si>
  <si>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</si>
  <si>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100,000 live births.  Records with age of mother not stated are included in "All Ages" row. Records with race not stated are included only in the "All Races" column. Numbers of infant deaths are by race of infant; rates are calculated using live births by race of mother as the denominator. Asterisk (*) indicates that data do not meet the standards of precision or reliability.</t>
  </si>
  <si>
    <t>Note: Rates are per 1,00 live births. Records with race not stated included in the "All Races" column. Records with unknown level of care are included only in the "Total" row.  Numbers of infant deaths by race of infant; rates are calcualted using live births by race of mother as denominator. The Kessner Index is a classification of prenatal care based on the month of pregnancy in which prenatal care began, the number of prenatal visits and the length of pregnancy (i.e. for shorter pregnancies, fewer prenatal visits constitute adequate care). Asterisk (*) indicates that data do not meet the standards of precision or reliability.</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</si>
  <si>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the standards of precision or reliability.</t>
  </si>
  <si>
    <t>Smokers</t>
  </si>
  <si>
    <t>Non-smokers</t>
  </si>
  <si>
    <t xml:space="preserve">Note: Infant death rates are per 1,000 live births. Numbers of infant deaths are by race of infant; rates are calculated using live births by race of mother as denominator. Records with cause of death pending are included only in the "Total" row. Records for othe races or with race not stated are included only in "All Races" columns. Records with smoking status not stated are not included on this table.  </t>
  </si>
  <si>
    <t>Note: Records with age of mother not stated are included only in the "All Ages" row. Reocrds with race not stated included in "All Races" columns. Numbers of infant deaths are by race of infant; rates are calculated using live births by race of mother as denominator. Asterisk (*) indicates that data do not meet the standards of precision or reliability.</t>
  </si>
  <si>
    <t>Note: Records with race not stated included in "All Races" columns. Records with unknown level of care are included only in the "Total" row. Numbers of infant deaths are by race of infant; rates are calculated using live births by race of mother as denominator. The Kessner Index is a classification of prenatal care based on the month of pregnancy in which prenatal care began, the number of prenatal visits and the length of pregnancy (i.e. for shorter pregnancies, fewer prenatal visits constitute adequate care). Asterisk (*) indicates that data do not meet the standards of precision or reliability.</t>
  </si>
  <si>
    <t>Index</t>
  </si>
  <si>
    <r>
      <t>Table 21</t>
    </r>
    <r>
      <rPr>
        <sz val="10"/>
        <rFont val="Comic Sans MS"/>
        <family val="4"/>
      </rPr>
      <t xml:space="preserve">  Infant Deaths and Infant Mortality Rates, Michigan and United States Residents, 1950 - 1996</t>
    </r>
  </si>
  <si>
    <r>
      <t>Table 22</t>
    </r>
    <r>
      <rPr>
        <sz val="10"/>
        <rFont val="Comic Sans MS"/>
        <family val="4"/>
      </rPr>
      <t xml:space="preserve">  Infant Deaths and Mortality Rates by Age at Death, Michigan Residents, 1970 - 1996</t>
    </r>
  </si>
  <si>
    <r>
      <t>Table 23</t>
    </r>
    <r>
      <rPr>
        <sz val="10"/>
        <rFont val="Comic Sans MS"/>
        <family val="4"/>
      </rPr>
      <t xml:space="preserve">  Infant, Hebdomadal, Fetal and Perinatal Death Rates by Specified Race and Ancestry, Michigan Residents, 1996</t>
    </r>
  </si>
  <si>
    <r>
      <t>Table 24</t>
    </r>
    <r>
      <rPr>
        <sz val="10"/>
        <rFont val="Comic Sans MS"/>
        <family val="4"/>
      </rPr>
      <t xml:space="preserve">  Infant Deaths by Age at Death and Underlying Cause, Michigan Residents, 1996</t>
    </r>
  </si>
  <si>
    <r>
      <t>Table 25</t>
    </r>
    <r>
      <rPr>
        <sz val="10"/>
        <rFont val="Comic Sans MS"/>
        <family val="4"/>
      </rPr>
      <t xml:space="preserve">  Infant Deaths and Infant Death Rates by Race and Underlying Cause, Michigan Residents, 1996</t>
    </r>
  </si>
  <si>
    <r>
      <t>Table 26</t>
    </r>
    <r>
      <rPr>
        <sz val="10"/>
        <rFont val="Comic Sans MS"/>
        <family val="4"/>
      </rPr>
      <t xml:space="preserve">  Infant Deaths and Infant Death Rates by Sex of Infant and Underlying Cause, Michigan Residents, 1996</t>
    </r>
  </si>
  <si>
    <r>
      <t>Table 27</t>
    </r>
    <r>
      <rPr>
        <sz val="10"/>
        <rFont val="Comic Sans MS"/>
        <family val="4"/>
      </rPr>
      <t xml:space="preserve">  Infant Deaths, Live Births and Infant Death Rates by Age and Race of Mother, Michigan Resident, 1996</t>
    </r>
  </si>
  <si>
    <r>
      <t>Table 29</t>
    </r>
    <r>
      <rPr>
        <sz val="10"/>
        <rFont val="Comic Sans MS"/>
        <family val="4"/>
      </rPr>
      <t xml:space="preserve">  Live Births, Infant Deaths and Infant Death Rates by Birthweight, Age at Death and Race, Michigan Resident, 1996</t>
    </r>
  </si>
  <si>
    <r>
      <t>Table 30</t>
    </r>
    <r>
      <rPr>
        <sz val="10"/>
        <rFont val="Comic Sans MS"/>
        <family val="4"/>
      </rPr>
      <t xml:space="preserve">  Infant Deaths and Infant Death Rates by Race of Mother Smoking Status During Pregnancy and Underlying Cause of Death, Michigan Residents, 1996</t>
    </r>
  </si>
  <si>
    <r>
      <t>Table 31</t>
    </r>
    <r>
      <rPr>
        <sz val="10"/>
        <rFont val="Comic Sans MS"/>
        <family val="4"/>
      </rPr>
      <t xml:space="preserve">  Perinatal Deaths, Total Births and Perinatal Death Rates by Age and Race of Mother, Michigan Resident, 1996</t>
    </r>
  </si>
  <si>
    <r>
      <t>Table 32</t>
    </r>
    <r>
      <rPr>
        <sz val="10"/>
        <rFont val="Comic Sans MS"/>
        <family val="4"/>
      </rPr>
      <t xml:space="preserve">  Perinatal Deaths, Total Births and Perinatal Death Rates by Level Prenatal Care and Race of Mother, Michigan Resident, 1996</t>
    </r>
  </si>
  <si>
    <r>
      <t>Table 28</t>
    </r>
    <r>
      <rPr>
        <sz val="10"/>
        <rFont val="Comic Sans MS"/>
        <family val="4"/>
      </rPr>
      <t xml:space="preserve">  Infant Deaths, Live Births and Infant Death Rates by Level Prenatal Care and Race, Michigan Resident, 1996</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</si>
</sst>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s>
  <fonts count="1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i/>
      <sz val="10"/>
      <name val="Arial"/>
      <family val="2"/>
    </font>
    <font>
      <i/>
      <sz val="8"/>
      <name val="Arial"/>
      <family val="2"/>
    </font>
    <font>
      <sz val="10"/>
      <name val="Comic Sans MS"/>
      <family val="4"/>
    </font>
    <font>
      <b/>
      <sz val="10"/>
      <name val="Comic Sans MS"/>
      <family val="4"/>
    </font>
  </fonts>
  <fills count="2">
    <fill>
      <patternFill/>
    </fill>
    <fill>
      <patternFill patternType="gray125"/>
    </fill>
  </fills>
  <borders count="23">
    <border>
      <left/>
      <right/>
      <top/>
      <bottom/>
      <diagonal/>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color indexed="63"/>
      </left>
      <right style="thin"/>
      <top>
        <color indexed="63"/>
      </top>
      <bottom style="double"/>
    </border>
    <border>
      <left style="thin"/>
      <right style="thin"/>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medium"/>
    </border>
    <border>
      <left>
        <color indexed="63"/>
      </left>
      <right style="thin"/>
      <top>
        <color indexed="63"/>
      </top>
      <bottom style="medium"/>
    </border>
    <border>
      <left style="thin"/>
      <right style="thin"/>
      <top style="thin"/>
      <bottom>
        <color indexed="63"/>
      </bottom>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38">
    <xf numFmtId="164" fontId="0" fillId="0" borderId="0" xfId="0" applyAlignment="1">
      <alignment/>
    </xf>
    <xf numFmtId="165" fontId="5" fillId="0" borderId="0" xfId="0" applyNumberFormat="1" applyFont="1" applyAlignment="1" applyProtection="1">
      <alignment/>
      <protection/>
    </xf>
    <xf numFmtId="164" fontId="5" fillId="0" borderId="0" xfId="0" applyFont="1" applyAlignment="1">
      <alignment/>
    </xf>
    <xf numFmtId="164" fontId="5" fillId="0" borderId="0" xfId="0" applyFont="1" applyAlignment="1" applyProtection="1">
      <alignment horizontal="centerContinuous"/>
      <protection/>
    </xf>
    <xf numFmtId="164" fontId="5" fillId="0" borderId="0" xfId="0" applyFont="1" applyAlignment="1">
      <alignment horizontal="centerContinuous"/>
    </xf>
    <xf numFmtId="164" fontId="6" fillId="0" borderId="0" xfId="0" applyFont="1" applyAlignment="1" applyProtection="1">
      <alignment horizontal="centerContinuous"/>
      <protection/>
    </xf>
    <xf numFmtId="164" fontId="5" fillId="0" borderId="1" xfId="0" applyFont="1" applyBorder="1" applyAlignment="1">
      <alignment/>
    </xf>
    <xf numFmtId="164" fontId="5" fillId="0" borderId="2" xfId="0" applyFont="1" applyBorder="1" applyAlignment="1">
      <alignment/>
    </xf>
    <xf numFmtId="37" fontId="5" fillId="0" borderId="2" xfId="0" applyNumberFormat="1" applyFont="1" applyBorder="1" applyAlignment="1" applyProtection="1">
      <alignment/>
      <protection/>
    </xf>
    <xf numFmtId="166" fontId="5" fillId="0" borderId="3" xfId="0" applyNumberFormat="1" applyFont="1" applyBorder="1" applyAlignment="1" applyProtection="1">
      <alignment/>
      <protection/>
    </xf>
    <xf numFmtId="37" fontId="5" fillId="0" borderId="4" xfId="0" applyNumberFormat="1" applyFont="1" applyBorder="1" applyAlignment="1" applyProtection="1">
      <alignment/>
      <protection/>
    </xf>
    <xf numFmtId="37" fontId="5" fillId="0" borderId="0" xfId="0" applyNumberFormat="1" applyFont="1" applyAlignment="1" applyProtection="1">
      <alignment/>
      <protection/>
    </xf>
    <xf numFmtId="164" fontId="5" fillId="0" borderId="0" xfId="0" applyFont="1" applyAlignment="1" applyProtection="1">
      <alignment/>
      <protection/>
    </xf>
    <xf numFmtId="164" fontId="5" fillId="0" borderId="0" xfId="0" applyFont="1" applyAlignment="1" applyProtection="1">
      <alignment horizontal="center"/>
      <protection/>
    </xf>
    <xf numFmtId="164" fontId="7" fillId="0" borderId="0" xfId="0" applyFont="1" applyAlignment="1" applyProtection="1" quotePrefix="1">
      <alignment horizontal="left"/>
      <protection/>
    </xf>
    <xf numFmtId="164" fontId="5" fillId="0" borderId="1" xfId="0" applyFont="1" applyBorder="1" applyAlignment="1" applyProtection="1">
      <alignment horizontal="center"/>
      <protection/>
    </xf>
    <xf numFmtId="166" fontId="5" fillId="0" borderId="2" xfId="0" applyNumberFormat="1" applyFont="1" applyBorder="1" applyAlignment="1" applyProtection="1">
      <alignment/>
      <protection/>
    </xf>
    <xf numFmtId="164" fontId="5" fillId="0" borderId="2" xfId="0" applyFont="1" applyBorder="1" applyAlignment="1" applyProtection="1">
      <alignment/>
      <protection/>
    </xf>
    <xf numFmtId="164" fontId="5" fillId="0" borderId="2" xfId="0" applyFont="1" applyBorder="1" applyAlignment="1" applyProtection="1">
      <alignment horizontal="right"/>
      <protection/>
    </xf>
    <xf numFmtId="37" fontId="5" fillId="0" borderId="2" xfId="0" applyNumberFormat="1" applyFont="1" applyBorder="1" applyAlignment="1" applyProtection="1">
      <alignment horizontal="right"/>
      <protection/>
    </xf>
    <xf numFmtId="164" fontId="5" fillId="0" borderId="5" xfId="0" applyFont="1" applyBorder="1" applyAlignment="1" applyProtection="1">
      <alignment horizontal="center"/>
      <protection/>
    </xf>
    <xf numFmtId="164" fontId="5" fillId="0" borderId="5" xfId="0" applyFont="1" applyBorder="1" applyAlignment="1">
      <alignment/>
    </xf>
    <xf numFmtId="164" fontId="5" fillId="0" borderId="5" xfId="0" applyFont="1" applyBorder="1" applyAlignment="1" applyProtection="1" quotePrefix="1">
      <alignment horizontal="center"/>
      <protection/>
    </xf>
    <xf numFmtId="37" fontId="5" fillId="0" borderId="5" xfId="0" applyNumberFormat="1" applyFont="1" applyBorder="1" applyAlignment="1" applyProtection="1">
      <alignment/>
      <protection/>
    </xf>
    <xf numFmtId="37" fontId="5" fillId="0" borderId="5" xfId="0" applyNumberFormat="1" applyFont="1" applyBorder="1" applyAlignment="1" applyProtection="1">
      <alignment horizontal="right"/>
      <protection/>
    </xf>
    <xf numFmtId="167" fontId="5" fillId="0" borderId="2" xfId="0" applyNumberFormat="1" applyFont="1" applyBorder="1" applyAlignment="1" applyProtection="1">
      <alignment/>
      <protection/>
    </xf>
    <xf numFmtId="37" fontId="5" fillId="0" borderId="2" xfId="0" applyNumberFormat="1" applyFont="1" applyBorder="1" applyAlignment="1">
      <alignment/>
    </xf>
    <xf numFmtId="166" fontId="5" fillId="0" borderId="2" xfId="0" applyNumberFormat="1" applyFont="1" applyBorder="1" applyAlignment="1">
      <alignment/>
    </xf>
    <xf numFmtId="167" fontId="5" fillId="0" borderId="2" xfId="0" applyNumberFormat="1" applyFont="1" applyBorder="1" applyAlignment="1">
      <alignment/>
    </xf>
    <xf numFmtId="37" fontId="5" fillId="0" borderId="2" xfId="0" applyNumberFormat="1" applyFont="1" applyBorder="1" applyAlignment="1" applyProtection="1" quotePrefix="1">
      <alignment horizontal="right"/>
      <protection/>
    </xf>
    <xf numFmtId="37" fontId="5" fillId="0" borderId="4" xfId="0" applyNumberFormat="1" applyFont="1" applyBorder="1" applyAlignment="1" applyProtection="1" quotePrefix="1">
      <alignment horizontal="right"/>
      <protection/>
    </xf>
    <xf numFmtId="164" fontId="5" fillId="0" borderId="0" xfId="0" applyFont="1" applyAlignment="1" applyProtection="1">
      <alignment horizontal="left"/>
      <protection/>
    </xf>
    <xf numFmtId="164" fontId="5" fillId="0" borderId="2" xfId="0" applyFont="1" applyBorder="1" applyAlignment="1" applyProtection="1">
      <alignment horizontal="left"/>
      <protection/>
    </xf>
    <xf numFmtId="164" fontId="5" fillId="0" borderId="6" xfId="0" applyFont="1" applyBorder="1" applyAlignment="1">
      <alignment/>
    </xf>
    <xf numFmtId="166" fontId="5" fillId="0" borderId="2" xfId="0" applyNumberFormat="1" applyFont="1" applyBorder="1" applyAlignment="1" applyProtection="1" quotePrefix="1">
      <alignment horizontal="right"/>
      <protection/>
    </xf>
    <xf numFmtId="164" fontId="5" fillId="0" borderId="0" xfId="0" applyFont="1" applyAlignment="1" applyProtection="1">
      <alignment horizontal="right"/>
      <protection/>
    </xf>
    <xf numFmtId="166" fontId="5" fillId="0" borderId="0" xfId="0" applyNumberFormat="1" applyFont="1" applyAlignment="1" applyProtection="1">
      <alignment/>
      <protection/>
    </xf>
    <xf numFmtId="170" fontId="5" fillId="0" borderId="0" xfId="0" applyNumberFormat="1" applyFont="1" applyAlignment="1" applyProtection="1">
      <alignment/>
      <protection/>
    </xf>
    <xf numFmtId="37" fontId="5" fillId="0" borderId="0" xfId="0" applyNumberFormat="1" applyFont="1" applyAlignment="1">
      <alignment/>
    </xf>
    <xf numFmtId="37" fontId="5" fillId="0" borderId="5" xfId="0" applyNumberFormat="1" applyFont="1" applyBorder="1" applyAlignment="1" applyProtection="1" quotePrefix="1">
      <alignment horizontal="right"/>
      <protection/>
    </xf>
    <xf numFmtId="166" fontId="5" fillId="0" borderId="3" xfId="0" applyNumberFormat="1" applyFont="1" applyBorder="1" applyAlignment="1" applyProtection="1" quotePrefix="1">
      <alignment horizontal="right"/>
      <protection/>
    </xf>
    <xf numFmtId="167" fontId="5" fillId="0" borderId="2" xfId="0" applyNumberFormat="1" applyFont="1" applyBorder="1" applyAlignment="1" applyProtection="1" quotePrefix="1">
      <alignment horizontal="right"/>
      <protection/>
    </xf>
    <xf numFmtId="37" fontId="5" fillId="0" borderId="7" xfId="0" applyNumberFormat="1" applyFont="1" applyBorder="1" applyAlignment="1" applyProtection="1" quotePrefix="1">
      <alignment horizontal="right"/>
      <protection/>
    </xf>
    <xf numFmtId="37" fontId="5" fillId="0" borderId="0" xfId="0" applyNumberFormat="1" applyFont="1" applyBorder="1" applyAlignment="1">
      <alignment/>
    </xf>
    <xf numFmtId="164" fontId="5" fillId="0" borderId="0" xfId="0" applyFont="1" applyBorder="1" applyAlignment="1">
      <alignment/>
    </xf>
    <xf numFmtId="164" fontId="0" fillId="0" borderId="0" xfId="0" applyBorder="1" applyAlignment="1">
      <alignment/>
    </xf>
    <xf numFmtId="37" fontId="5" fillId="0" borderId="2" xfId="0" applyNumberFormat="1" applyFont="1" applyFill="1" applyBorder="1" applyAlignment="1">
      <alignment/>
    </xf>
    <xf numFmtId="37" fontId="5" fillId="0" borderId="2" xfId="0" applyNumberFormat="1" applyFont="1" applyFill="1" applyBorder="1" applyAlignment="1" applyProtection="1">
      <alignment/>
      <protection/>
    </xf>
    <xf numFmtId="37" fontId="5" fillId="0" borderId="8" xfId="0" applyNumberFormat="1" applyFont="1" applyBorder="1" applyAlignment="1" applyProtection="1">
      <alignment/>
      <protection/>
    </xf>
    <xf numFmtId="166" fontId="5" fillId="0" borderId="8" xfId="0" applyNumberFormat="1" applyFont="1" applyBorder="1" applyAlignment="1" applyProtection="1">
      <alignment/>
      <protection/>
    </xf>
    <xf numFmtId="37" fontId="5" fillId="0" borderId="8" xfId="0" applyNumberFormat="1" applyFont="1" applyBorder="1" applyAlignment="1">
      <alignment/>
    </xf>
    <xf numFmtId="164" fontId="5" fillId="0" borderId="8" xfId="0" applyFont="1" applyBorder="1" applyAlignment="1" applyProtection="1">
      <alignment horizontal="center"/>
      <protection/>
    </xf>
    <xf numFmtId="164" fontId="5" fillId="0" borderId="9" xfId="0" applyFont="1" applyBorder="1" applyAlignment="1" applyProtection="1">
      <alignment horizontal="left"/>
      <protection/>
    </xf>
    <xf numFmtId="164" fontId="5" fillId="0" borderId="10" xfId="0" applyFont="1" applyBorder="1" applyAlignment="1" applyProtection="1">
      <alignment horizontal="centerContinuous"/>
      <protection/>
    </xf>
    <xf numFmtId="164" fontId="5" fillId="0" borderId="11" xfId="0" applyFont="1" applyBorder="1" applyAlignment="1">
      <alignment horizontal="centerContinuous"/>
    </xf>
    <xf numFmtId="164" fontId="5" fillId="0" borderId="12" xfId="0" applyFont="1" applyBorder="1" applyAlignment="1" applyProtection="1">
      <alignment horizontal="centerContinuous"/>
      <protection/>
    </xf>
    <xf numFmtId="167" fontId="5" fillId="0" borderId="8" xfId="0" applyNumberFormat="1" applyFont="1" applyBorder="1" applyAlignment="1" applyProtection="1">
      <alignment/>
      <protection/>
    </xf>
    <xf numFmtId="164" fontId="5" fillId="0" borderId="13" xfId="0" applyFont="1" applyBorder="1" applyAlignment="1" applyProtection="1">
      <alignment horizontal="centerContinuous"/>
      <protection/>
    </xf>
    <xf numFmtId="164" fontId="5" fillId="0" borderId="8" xfId="0" applyFont="1" applyBorder="1" applyAlignment="1">
      <alignment horizontal="centerContinuous"/>
    </xf>
    <xf numFmtId="164" fontId="5" fillId="0" borderId="14" xfId="0" applyFont="1" applyBorder="1" applyAlignment="1" applyProtection="1">
      <alignment horizontal="centerContinuous"/>
      <protection/>
    </xf>
    <xf numFmtId="164" fontId="5" fillId="0" borderId="15" xfId="0" applyFont="1" applyBorder="1" applyAlignment="1">
      <alignment/>
    </xf>
    <xf numFmtId="37" fontId="5" fillId="0" borderId="11" xfId="0" applyNumberFormat="1" applyFont="1" applyBorder="1" applyAlignment="1" applyProtection="1">
      <alignment/>
      <protection/>
    </xf>
    <xf numFmtId="166" fontId="5" fillId="0" borderId="11" xfId="0" applyNumberFormat="1" applyFont="1" applyBorder="1" applyAlignment="1" applyProtection="1">
      <alignment/>
      <protection/>
    </xf>
    <xf numFmtId="164" fontId="5" fillId="0" borderId="12" xfId="0" applyFont="1" applyBorder="1" applyAlignment="1">
      <alignment horizontal="centerContinuous"/>
    </xf>
    <xf numFmtId="164" fontId="5" fillId="0" borderId="16" xfId="0" applyFont="1" applyBorder="1" applyAlignment="1" applyProtection="1">
      <alignment horizontal="left"/>
      <protection/>
    </xf>
    <xf numFmtId="164" fontId="5" fillId="0" borderId="5" xfId="0" applyFont="1" applyBorder="1" applyAlignment="1" applyProtection="1">
      <alignment horizontal="left"/>
      <protection/>
    </xf>
    <xf numFmtId="164" fontId="5" fillId="0" borderId="15" xfId="0" applyFont="1" applyBorder="1" applyAlignment="1" applyProtection="1">
      <alignment horizontal="left"/>
      <protection/>
    </xf>
    <xf numFmtId="166" fontId="5" fillId="0" borderId="8" xfId="0" applyNumberFormat="1" applyFont="1" applyBorder="1" applyAlignment="1" applyProtection="1" quotePrefix="1">
      <alignment horizontal="right"/>
      <protection/>
    </xf>
    <xf numFmtId="164" fontId="5" fillId="0" borderId="17" xfId="0" applyFont="1" applyBorder="1" applyAlignment="1" applyProtection="1">
      <alignment horizontal="centerContinuous"/>
      <protection/>
    </xf>
    <xf numFmtId="164" fontId="5" fillId="0" borderId="17" xfId="0" applyFont="1" applyBorder="1" applyAlignment="1">
      <alignment horizontal="centerContinuous"/>
    </xf>
    <xf numFmtId="164" fontId="5" fillId="0" borderId="18" xfId="0" applyFont="1" applyBorder="1" applyAlignment="1">
      <alignment horizontal="centerContinuous"/>
    </xf>
    <xf numFmtId="164" fontId="5" fillId="0" borderId="5" xfId="0" applyFont="1" applyBorder="1" applyAlignment="1" applyProtection="1">
      <alignment horizontal="left" wrapText="1"/>
      <protection/>
    </xf>
    <xf numFmtId="167" fontId="5" fillId="0" borderId="11" xfId="0" applyNumberFormat="1" applyFont="1" applyBorder="1" applyAlignment="1" applyProtection="1">
      <alignment/>
      <protection/>
    </xf>
    <xf numFmtId="164" fontId="5" fillId="0" borderId="11" xfId="0" applyFont="1" applyBorder="1" applyAlignment="1" applyProtection="1">
      <alignment/>
      <protection/>
    </xf>
    <xf numFmtId="164" fontId="5" fillId="0" borderId="8" xfId="0" applyFont="1" applyBorder="1" applyAlignment="1">
      <alignment/>
    </xf>
    <xf numFmtId="164" fontId="5" fillId="0" borderId="5" xfId="0" applyFont="1" applyFill="1" applyBorder="1" applyAlignment="1" applyProtection="1">
      <alignment horizontal="left"/>
      <protection/>
    </xf>
    <xf numFmtId="37" fontId="5" fillId="0" borderId="15" xfId="0" applyNumberFormat="1" applyFont="1" applyBorder="1" applyAlignment="1" applyProtection="1">
      <alignment/>
      <protection/>
    </xf>
    <xf numFmtId="164" fontId="5" fillId="0" borderId="16" xfId="0" applyFont="1" applyBorder="1" applyAlignment="1" applyProtection="1">
      <alignment horizontal="center"/>
      <protection/>
    </xf>
    <xf numFmtId="166" fontId="5" fillId="0" borderId="5" xfId="0" applyNumberFormat="1" applyFont="1" applyBorder="1" applyAlignment="1" applyProtection="1" quotePrefix="1">
      <alignment horizontal="right"/>
      <protection/>
    </xf>
    <xf numFmtId="164" fontId="5" fillId="0" borderId="8" xfId="0" applyFont="1" applyBorder="1" applyAlignment="1" applyProtection="1">
      <alignment/>
      <protection/>
    </xf>
    <xf numFmtId="164" fontId="5" fillId="0" borderId="15" xfId="0" applyFont="1" applyBorder="1" applyAlignment="1" applyProtection="1" quotePrefix="1">
      <alignment horizontal="center"/>
      <protection/>
    </xf>
    <xf numFmtId="166" fontId="5" fillId="0" borderId="8" xfId="0" applyNumberFormat="1" applyFont="1" applyBorder="1" applyAlignment="1">
      <alignment/>
    </xf>
    <xf numFmtId="164" fontId="5" fillId="0" borderId="19" xfId="0" applyFont="1" applyBorder="1" applyAlignment="1" applyProtection="1">
      <alignment horizontal="centerContinuous"/>
      <protection/>
    </xf>
    <xf numFmtId="164" fontId="5" fillId="0" borderId="2" xfId="0" applyFont="1" applyFill="1" applyBorder="1" applyAlignment="1">
      <alignment/>
    </xf>
    <xf numFmtId="166" fontId="5" fillId="0" borderId="2" xfId="0" applyNumberFormat="1" applyFont="1" applyFill="1" applyBorder="1" applyAlignment="1" applyProtection="1">
      <alignment/>
      <protection/>
    </xf>
    <xf numFmtId="166" fontId="5" fillId="0" borderId="0" xfId="0" applyNumberFormat="1" applyFont="1" applyFill="1" applyBorder="1" applyAlignment="1">
      <alignment/>
    </xf>
    <xf numFmtId="166" fontId="5" fillId="0" borderId="0" xfId="0" applyNumberFormat="1" applyFont="1" applyBorder="1" applyAlignment="1" applyProtection="1">
      <alignment/>
      <protection/>
    </xf>
    <xf numFmtId="164" fontId="5" fillId="0" borderId="0" xfId="0" applyFont="1" applyBorder="1" applyAlignment="1" applyProtection="1">
      <alignment/>
      <protection/>
    </xf>
    <xf numFmtId="164" fontId="5" fillId="0" borderId="5" xfId="0" applyFont="1" applyBorder="1" applyAlignment="1">
      <alignment horizontal="center"/>
    </xf>
    <xf numFmtId="164" fontId="5" fillId="0" borderId="11" xfId="0" applyFont="1" applyBorder="1" applyAlignment="1" applyProtection="1">
      <alignment horizontal="center"/>
      <protection/>
    </xf>
    <xf numFmtId="37" fontId="5" fillId="0" borderId="0" xfId="0" applyNumberFormat="1" applyFont="1" applyBorder="1" applyAlignment="1" applyProtection="1">
      <alignment/>
      <protection/>
    </xf>
    <xf numFmtId="164" fontId="5" fillId="0" borderId="15" xfId="0" applyFont="1" applyBorder="1" applyAlignment="1" applyProtection="1">
      <alignment/>
      <protection/>
    </xf>
    <xf numFmtId="166" fontId="5" fillId="0" borderId="15" xfId="0" applyNumberFormat="1" applyFont="1" applyBorder="1" applyAlignment="1" applyProtection="1">
      <alignment/>
      <protection/>
    </xf>
    <xf numFmtId="164" fontId="9" fillId="0" borderId="20" xfId="0" applyFont="1" applyBorder="1" applyAlignment="1">
      <alignment/>
    </xf>
    <xf numFmtId="164" fontId="5" fillId="0" borderId="21" xfId="0" applyFont="1" applyBorder="1" applyAlignment="1">
      <alignment/>
    </xf>
    <xf numFmtId="164" fontId="5" fillId="0" borderId="21" xfId="0" applyFont="1" applyBorder="1" applyAlignment="1" quotePrefix="1">
      <alignment horizontal="right"/>
    </xf>
    <xf numFmtId="166" fontId="5" fillId="0" borderId="21" xfId="0" applyNumberFormat="1" applyFont="1" applyBorder="1" applyAlignment="1" applyProtection="1" quotePrefix="1">
      <alignment horizontal="right"/>
      <protection/>
    </xf>
    <xf numFmtId="166" fontId="5" fillId="0" borderId="21" xfId="0" applyNumberFormat="1" applyFont="1" applyBorder="1" applyAlignment="1" applyProtection="1">
      <alignment/>
      <protection/>
    </xf>
    <xf numFmtId="164" fontId="0" fillId="0" borderId="0" xfId="0" applyAlignment="1">
      <alignment/>
    </xf>
    <xf numFmtId="164" fontId="5" fillId="0" borderId="0" xfId="0" applyFont="1" applyBorder="1" applyAlignment="1" applyProtection="1">
      <alignment horizontal="left"/>
      <protection/>
    </xf>
    <xf numFmtId="166" fontId="5" fillId="0" borderId="0" xfId="0" applyNumberFormat="1" applyFont="1" applyBorder="1" applyAlignment="1" applyProtection="1" quotePrefix="1">
      <alignment horizontal="right"/>
      <protection/>
    </xf>
    <xf numFmtId="37" fontId="5" fillId="0" borderId="0" xfId="0" applyNumberFormat="1" applyFont="1" applyBorder="1" applyAlignment="1" applyProtection="1" quotePrefix="1">
      <alignment horizontal="right"/>
      <protection/>
    </xf>
    <xf numFmtId="166" fontId="5" fillId="0" borderId="15" xfId="0" applyNumberFormat="1" applyFont="1" applyBorder="1" applyAlignment="1" applyProtection="1" quotePrefix="1">
      <alignment horizontal="right"/>
      <protection/>
    </xf>
    <xf numFmtId="37" fontId="5" fillId="0" borderId="15" xfId="0" applyNumberFormat="1" applyFont="1" applyBorder="1" applyAlignment="1" applyProtection="1" quotePrefix="1">
      <alignment horizontal="right"/>
      <protection/>
    </xf>
    <xf numFmtId="167" fontId="5" fillId="0" borderId="15" xfId="0" applyNumberFormat="1" applyFont="1" applyBorder="1" applyAlignment="1" applyProtection="1">
      <alignment/>
      <protection/>
    </xf>
    <xf numFmtId="164" fontId="5" fillId="0" borderId="22" xfId="0" applyFont="1" applyBorder="1" applyAlignment="1" applyProtection="1">
      <alignment horizontal="center" vertical="center"/>
      <protection/>
    </xf>
    <xf numFmtId="164" fontId="0" fillId="0" borderId="15" xfId="0" applyBorder="1" applyAlignment="1">
      <alignment horizontal="center" vertical="center"/>
    </xf>
    <xf numFmtId="164" fontId="5" fillId="0" borderId="0" xfId="0" applyFont="1" applyAlignment="1">
      <alignment vertical="center" wrapText="1"/>
    </xf>
    <xf numFmtId="164" fontId="5" fillId="0" borderId="22" xfId="0" applyFont="1" applyBorder="1" applyAlignment="1">
      <alignment horizontal="center" vertical="center"/>
    </xf>
    <xf numFmtId="164" fontId="0" fillId="0" borderId="5" xfId="0" applyBorder="1" applyAlignment="1">
      <alignment horizontal="center" vertical="center"/>
    </xf>
    <xf numFmtId="164" fontId="5" fillId="0" borderId="10" xfId="0" applyFont="1" applyBorder="1" applyAlignment="1">
      <alignment horizontal="center"/>
    </xf>
    <xf numFmtId="164" fontId="5" fillId="0" borderId="12" xfId="0" applyFont="1" applyBorder="1" applyAlignment="1">
      <alignment horizontal="center"/>
    </xf>
    <xf numFmtId="164" fontId="5" fillId="0" borderId="11" xfId="0" applyFont="1" applyBorder="1" applyAlignment="1">
      <alignment horizontal="center"/>
    </xf>
    <xf numFmtId="164" fontId="5" fillId="0" borderId="22" xfId="0" applyFont="1" applyBorder="1" applyAlignment="1" applyProtection="1">
      <alignment horizontal="center" vertical="center" wrapText="1"/>
      <protection/>
    </xf>
    <xf numFmtId="164" fontId="0" fillId="0" borderId="15" xfId="0" applyBorder="1" applyAlignment="1">
      <alignment horizontal="center" vertical="center" wrapText="1"/>
    </xf>
    <xf numFmtId="164" fontId="5" fillId="0" borderId="0" xfId="0" applyFont="1" applyAlignment="1" applyProtection="1">
      <alignment vertical="center" wrapText="1"/>
      <protection/>
    </xf>
    <xf numFmtId="164" fontId="0" fillId="0" borderId="0" xfId="0" applyAlignment="1">
      <alignment vertical="center" wrapText="1"/>
    </xf>
    <xf numFmtId="164" fontId="5" fillId="0" borderId="22" xfId="0" applyFont="1" applyBorder="1" applyAlignment="1">
      <alignment horizontal="center" vertical="center" wrapText="1"/>
    </xf>
    <xf numFmtId="164" fontId="0" fillId="0" borderId="0" xfId="0" applyAlignment="1">
      <alignment/>
    </xf>
    <xf numFmtId="164" fontId="0" fillId="0" borderId="5" xfId="0" applyBorder="1" applyAlignment="1">
      <alignment horizontal="center" vertical="center" wrapText="1"/>
    </xf>
    <xf numFmtId="164" fontId="5" fillId="0" borderId="15" xfId="0" applyFont="1" applyBorder="1" applyAlignment="1" applyProtection="1">
      <alignment horizontal="center" vertical="center" wrapText="1"/>
      <protection/>
    </xf>
    <xf numFmtId="164" fontId="5" fillId="0" borderId="18" xfId="0" applyFont="1" applyBorder="1" applyAlignment="1">
      <alignment horizontal="center" vertical="center" wrapText="1"/>
    </xf>
    <xf numFmtId="164" fontId="0" fillId="0" borderId="8" xfId="0" applyBorder="1" applyAlignment="1">
      <alignment horizontal="center" vertical="center" wrapText="1"/>
    </xf>
    <xf numFmtId="164" fontId="5" fillId="0" borderId="0" xfId="0" applyFont="1" applyAlignment="1" applyProtection="1">
      <alignment horizontal="left" vertical="center" wrapText="1"/>
      <protection/>
    </xf>
    <xf numFmtId="164" fontId="5" fillId="0" borderId="10" xfId="0" applyFont="1" applyBorder="1" applyAlignment="1" applyProtection="1">
      <alignment horizontal="center"/>
      <protection/>
    </xf>
    <xf numFmtId="164" fontId="5" fillId="0" borderId="12" xfId="0" applyFont="1" applyBorder="1" applyAlignment="1" applyProtection="1">
      <alignment horizontal="center"/>
      <protection/>
    </xf>
    <xf numFmtId="164" fontId="5" fillId="0" borderId="11" xfId="0" applyFont="1" applyBorder="1" applyAlignment="1" applyProtection="1">
      <alignment horizontal="center"/>
      <protection/>
    </xf>
    <xf numFmtId="164" fontId="5" fillId="0" borderId="15" xfId="0" applyFont="1" applyBorder="1" applyAlignment="1">
      <alignment horizontal="center"/>
    </xf>
    <xf numFmtId="164" fontId="5" fillId="0" borderId="5" xfId="0" applyFont="1" applyBorder="1" applyAlignment="1" applyProtection="1">
      <alignment horizontal="center" vertical="center" wrapText="1"/>
      <protection/>
    </xf>
    <xf numFmtId="164" fontId="11" fillId="0" borderId="0" xfId="0" applyFont="1" applyAlignment="1">
      <alignment horizontal="center"/>
    </xf>
    <xf numFmtId="164" fontId="11" fillId="0" borderId="0" xfId="0" applyFont="1" applyAlignment="1">
      <alignment/>
    </xf>
    <xf numFmtId="164" fontId="12" fillId="0" borderId="0" xfId="0" applyFont="1" applyAlignment="1" applyProtection="1">
      <alignment/>
      <protection/>
    </xf>
    <xf numFmtId="164" fontId="11" fillId="0" borderId="0" xfId="0" applyFont="1" applyAlignment="1" applyProtection="1">
      <alignment/>
      <protection/>
    </xf>
    <xf numFmtId="164" fontId="5" fillId="0" borderId="0" xfId="0" applyFont="1" applyAlignment="1" applyProtection="1">
      <alignment/>
      <protection/>
    </xf>
    <xf numFmtId="164" fontId="12" fillId="0" borderId="0" xfId="0" applyFont="1" applyAlignment="1">
      <alignment/>
    </xf>
    <xf numFmtId="164" fontId="11" fillId="0" borderId="0" xfId="0" applyFont="1" applyAlignment="1">
      <alignment/>
    </xf>
    <xf numFmtId="164" fontId="12" fillId="0" borderId="0" xfId="0" applyFont="1" applyAlignment="1" applyProtection="1">
      <alignment wrapText="1"/>
      <protection/>
    </xf>
    <xf numFmtId="164" fontId="5" fillId="0" borderId="0" xfId="0" applyFont="1" applyAlignment="1" applyProtection="1">
      <alignmen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9.00390625" defaultRowHeight="12.75"/>
  <cols>
    <col min="1" max="1" width="97.125" style="130" customWidth="1"/>
    <col min="2" max="16384" width="9.00390625" style="130" customWidth="1"/>
  </cols>
  <sheetData>
    <row r="1" ht="15">
      <c r="A1" s="129" t="s">
        <v>171</v>
      </c>
    </row>
    <row r="2" spans="1:5" ht="27" customHeight="1">
      <c r="A2" s="131" t="s">
        <v>172</v>
      </c>
      <c r="B2" s="132"/>
      <c r="C2" s="132"/>
      <c r="D2" s="132"/>
      <c r="E2" s="132"/>
    </row>
    <row r="3" spans="1:11" ht="27.75" customHeight="1">
      <c r="A3" s="131" t="s">
        <v>173</v>
      </c>
      <c r="B3" s="132"/>
      <c r="C3" s="132"/>
      <c r="D3" s="132"/>
      <c r="E3" s="132"/>
      <c r="F3" s="132"/>
      <c r="G3" s="132"/>
      <c r="H3" s="132"/>
      <c r="I3" s="132"/>
      <c r="J3" s="132"/>
      <c r="K3" s="132"/>
    </row>
    <row r="4" spans="1:11" ht="27.75" customHeight="1">
      <c r="A4" s="131" t="s">
        <v>174</v>
      </c>
      <c r="B4" s="133"/>
      <c r="C4" s="133"/>
      <c r="D4" s="133"/>
      <c r="E4" s="133"/>
      <c r="F4" s="133"/>
      <c r="G4" s="133"/>
      <c r="H4" s="133"/>
      <c r="I4" s="133"/>
      <c r="J4" s="133"/>
      <c r="K4" s="132"/>
    </row>
    <row r="5" spans="1:8" ht="26.25" customHeight="1">
      <c r="A5" s="131" t="s">
        <v>175</v>
      </c>
      <c r="B5" s="132"/>
      <c r="C5" s="132"/>
      <c r="D5" s="132"/>
      <c r="E5" s="132"/>
      <c r="F5" s="132"/>
      <c r="G5" s="132"/>
      <c r="H5" s="132"/>
    </row>
    <row r="6" spans="1:10" ht="35.25" customHeight="1">
      <c r="A6" s="131" t="s">
        <v>176</v>
      </c>
      <c r="B6" s="132"/>
      <c r="C6" s="132"/>
      <c r="D6" s="132"/>
      <c r="E6" s="132"/>
      <c r="F6" s="132"/>
      <c r="G6" s="132"/>
      <c r="H6" s="132"/>
      <c r="I6" s="132"/>
      <c r="J6" s="132"/>
    </row>
    <row r="7" spans="1:10" ht="34.5" customHeight="1">
      <c r="A7" s="131" t="s">
        <v>177</v>
      </c>
      <c r="B7" s="132"/>
      <c r="C7" s="132"/>
      <c r="D7" s="132"/>
      <c r="E7" s="132"/>
      <c r="F7" s="132"/>
      <c r="G7" s="132"/>
      <c r="H7" s="132"/>
      <c r="I7" s="132"/>
      <c r="J7" s="132"/>
    </row>
    <row r="8" spans="1:13" ht="33" customHeight="1">
      <c r="A8" s="134" t="s">
        <v>178</v>
      </c>
      <c r="B8" s="135"/>
      <c r="C8" s="135"/>
      <c r="D8" s="135"/>
      <c r="E8" s="135"/>
      <c r="F8" s="135"/>
      <c r="G8" s="135"/>
      <c r="H8" s="135"/>
      <c r="I8" s="135"/>
      <c r="J8" s="135"/>
      <c r="K8" s="135"/>
      <c r="L8" s="135"/>
      <c r="M8" s="135"/>
    </row>
    <row r="9" spans="1:13" ht="47.25" customHeight="1">
      <c r="A9" s="136" t="s">
        <v>183</v>
      </c>
      <c r="B9" s="132"/>
      <c r="C9" s="132"/>
      <c r="D9" s="132"/>
      <c r="E9" s="132"/>
      <c r="F9" s="132"/>
      <c r="G9" s="132"/>
      <c r="H9" s="132"/>
      <c r="I9" s="132"/>
      <c r="J9" s="132"/>
      <c r="K9" s="132"/>
      <c r="L9" s="132"/>
      <c r="M9" s="132"/>
    </row>
    <row r="10" spans="1:13" ht="43.5" customHeight="1">
      <c r="A10" s="136" t="s">
        <v>179</v>
      </c>
      <c r="B10" s="132"/>
      <c r="C10" s="132"/>
      <c r="D10" s="132"/>
      <c r="E10" s="132"/>
      <c r="F10" s="132"/>
      <c r="G10" s="132"/>
      <c r="H10" s="132"/>
      <c r="I10" s="132"/>
      <c r="J10" s="132"/>
      <c r="K10" s="132"/>
      <c r="L10" s="132"/>
      <c r="M10" s="132"/>
    </row>
    <row r="11" spans="1:14" ht="42" customHeight="1">
      <c r="A11" s="136" t="s">
        <v>180</v>
      </c>
      <c r="B11" s="133"/>
      <c r="C11" s="133"/>
      <c r="D11" s="133"/>
      <c r="E11" s="133"/>
      <c r="F11" s="133"/>
      <c r="G11" s="133"/>
      <c r="H11" s="133"/>
      <c r="I11" s="133"/>
      <c r="J11" s="133"/>
      <c r="K11" s="133"/>
      <c r="L11" s="133"/>
      <c r="M11" s="133"/>
      <c r="N11" s="133"/>
    </row>
    <row r="12" spans="1:13" ht="41.25" customHeight="1">
      <c r="A12" s="136" t="s">
        <v>181</v>
      </c>
      <c r="B12" s="132"/>
      <c r="C12" s="132"/>
      <c r="D12" s="132"/>
      <c r="E12" s="132"/>
      <c r="F12" s="132"/>
      <c r="G12" s="132"/>
      <c r="H12" s="132"/>
      <c r="I12" s="132"/>
      <c r="J12" s="132"/>
      <c r="K12" s="132"/>
      <c r="L12" s="132"/>
      <c r="M12" s="132"/>
    </row>
    <row r="13" spans="1:13" ht="38.25" customHeight="1">
      <c r="A13" s="136" t="s">
        <v>182</v>
      </c>
      <c r="B13" s="132"/>
      <c r="C13" s="132"/>
      <c r="D13" s="132"/>
      <c r="E13" s="132"/>
      <c r="F13" s="132"/>
      <c r="G13" s="132"/>
      <c r="H13" s="132"/>
      <c r="I13" s="132"/>
      <c r="J13" s="132"/>
      <c r="K13" s="132"/>
      <c r="L13" s="132"/>
      <c r="M13" s="132"/>
    </row>
    <row r="14" spans="2:14" ht="15">
      <c r="B14" s="133"/>
      <c r="C14" s="133"/>
      <c r="D14" s="133"/>
      <c r="E14" s="133"/>
      <c r="F14" s="133"/>
      <c r="G14" s="133"/>
      <c r="H14" s="133"/>
      <c r="I14" s="133"/>
      <c r="J14" s="133"/>
      <c r="K14" s="133"/>
      <c r="L14" s="133"/>
      <c r="M14" s="133"/>
      <c r="N14" s="133"/>
    </row>
    <row r="15" spans="1:14" ht="15">
      <c r="A15" s="137"/>
      <c r="B15" s="137"/>
      <c r="C15" s="137"/>
      <c r="D15" s="137"/>
      <c r="E15" s="137"/>
      <c r="F15" s="137"/>
      <c r="G15" s="137"/>
      <c r="H15" s="137"/>
      <c r="I15" s="137"/>
      <c r="J15" s="137"/>
      <c r="K15" s="137"/>
      <c r="L15" s="137"/>
      <c r="M15" s="137"/>
      <c r="N15" s="137"/>
    </row>
    <row r="16" spans="1:14" ht="15">
      <c r="A16" s="133"/>
      <c r="B16" s="133"/>
      <c r="C16" s="133"/>
      <c r="D16" s="133"/>
      <c r="E16" s="133"/>
      <c r="F16" s="133"/>
      <c r="G16" s="133"/>
      <c r="H16" s="133"/>
      <c r="I16" s="133"/>
      <c r="J16" s="133"/>
      <c r="K16" s="133"/>
      <c r="L16" s="133"/>
      <c r="M16" s="133"/>
      <c r="N16" s="133"/>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9.00390625" defaultRowHeight="12.75"/>
  <cols>
    <col min="1" max="1" width="9.875" style="2" customWidth="1"/>
    <col min="2" max="2" width="9.25390625" style="2" customWidth="1"/>
    <col min="3" max="3" width="7.75390625" style="2" customWidth="1"/>
    <col min="4" max="9" width="9.625" style="2" customWidth="1"/>
    <col min="10" max="16384" width="9.00390625" style="2" customWidth="1"/>
  </cols>
  <sheetData>
    <row r="2" spans="1:9" ht="12.75">
      <c r="A2" s="3" t="s">
        <v>85</v>
      </c>
      <c r="B2" s="4"/>
      <c r="C2" s="4"/>
      <c r="D2" s="4"/>
      <c r="E2" s="4"/>
      <c r="F2" s="4"/>
      <c r="G2" s="4"/>
      <c r="H2" s="4"/>
      <c r="I2" s="4"/>
    </row>
    <row r="3" spans="1:9" ht="12.75">
      <c r="A3" s="5" t="s">
        <v>86</v>
      </c>
      <c r="B3" s="4"/>
      <c r="C3" s="4"/>
      <c r="D3" s="4"/>
      <c r="E3" s="4"/>
      <c r="F3" s="4"/>
      <c r="G3" s="4"/>
      <c r="H3" s="4"/>
      <c r="I3" s="4"/>
    </row>
    <row r="4" spans="1:9" ht="12.75">
      <c r="A4" s="3" t="s">
        <v>26</v>
      </c>
      <c r="B4" s="4"/>
      <c r="C4" s="4"/>
      <c r="D4" s="4"/>
      <c r="E4" s="4"/>
      <c r="F4" s="4"/>
      <c r="G4" s="4"/>
      <c r="H4" s="4"/>
      <c r="I4" s="4"/>
    </row>
    <row r="6" spans="1:9" ht="12.75">
      <c r="A6" s="105" t="s">
        <v>133</v>
      </c>
      <c r="B6" s="113" t="s">
        <v>134</v>
      </c>
      <c r="C6" s="113" t="s">
        <v>135</v>
      </c>
      <c r="D6" s="68" t="s">
        <v>87</v>
      </c>
      <c r="E6" s="69"/>
      <c r="F6" s="69"/>
      <c r="G6" s="69"/>
      <c r="H6" s="69"/>
      <c r="I6" s="70"/>
    </row>
    <row r="7" spans="1:9" ht="12.75">
      <c r="A7" s="109"/>
      <c r="B7" s="119"/>
      <c r="C7" s="119"/>
      <c r="D7" s="53" t="s">
        <v>88</v>
      </c>
      <c r="E7" s="54"/>
      <c r="F7" s="55" t="s">
        <v>89</v>
      </c>
      <c r="G7" s="54"/>
      <c r="H7" s="55" t="s">
        <v>90</v>
      </c>
      <c r="I7" s="54"/>
    </row>
    <row r="8" spans="1:9" ht="12.75">
      <c r="A8" s="106"/>
      <c r="B8" s="114"/>
      <c r="C8" s="114"/>
      <c r="D8" s="51" t="s">
        <v>32</v>
      </c>
      <c r="E8" s="51" t="s">
        <v>33</v>
      </c>
      <c r="F8" s="51" t="s">
        <v>32</v>
      </c>
      <c r="G8" s="51" t="s">
        <v>33</v>
      </c>
      <c r="H8" s="51" t="s">
        <v>32</v>
      </c>
      <c r="I8" s="51" t="s">
        <v>33</v>
      </c>
    </row>
    <row r="9" spans="1:9" ht="12.75">
      <c r="A9" s="21"/>
      <c r="B9" s="7"/>
      <c r="C9" s="7"/>
      <c r="D9" s="7"/>
      <c r="E9" s="7"/>
      <c r="F9" s="7"/>
      <c r="G9" s="7"/>
      <c r="H9" s="7"/>
      <c r="I9" s="7"/>
    </row>
    <row r="10" spans="1:9" ht="12.75">
      <c r="A10" s="21"/>
      <c r="B10" s="32" t="s">
        <v>34</v>
      </c>
      <c r="C10" s="8">
        <v>133231</v>
      </c>
      <c r="D10" s="8">
        <v>1072</v>
      </c>
      <c r="E10" s="16">
        <v>8.046175439649932</v>
      </c>
      <c r="F10" s="8">
        <v>703</v>
      </c>
      <c r="G10" s="16">
        <v>5.27654975193461</v>
      </c>
      <c r="H10" s="17">
        <v>369</v>
      </c>
      <c r="I10" s="16">
        <v>2.7696256877153216</v>
      </c>
    </row>
    <row r="11" spans="1:9" ht="12.75">
      <c r="A11" s="20" t="s">
        <v>60</v>
      </c>
      <c r="B11" s="32" t="s">
        <v>35</v>
      </c>
      <c r="C11" s="8">
        <v>104922</v>
      </c>
      <c r="D11" s="8">
        <v>627</v>
      </c>
      <c r="E11" s="16">
        <v>5.975867787499285</v>
      </c>
      <c r="F11" s="17">
        <v>410</v>
      </c>
      <c r="G11" s="16">
        <v>3.9076647414269647</v>
      </c>
      <c r="H11" s="17">
        <v>217</v>
      </c>
      <c r="I11" s="16">
        <v>2.06820304607232</v>
      </c>
    </row>
    <row r="12" spans="1:9" ht="12.75">
      <c r="A12" s="21"/>
      <c r="B12" s="32" t="s">
        <v>36</v>
      </c>
      <c r="C12" s="8">
        <v>24073</v>
      </c>
      <c r="D12" s="8">
        <v>421</v>
      </c>
      <c r="E12" s="16">
        <v>17.48847256262202</v>
      </c>
      <c r="F12" s="17">
        <v>279</v>
      </c>
      <c r="G12" s="16">
        <v>11.589747850288704</v>
      </c>
      <c r="H12" s="17">
        <v>142</v>
      </c>
      <c r="I12" s="16">
        <v>5.898724712333319</v>
      </c>
    </row>
    <row r="13" spans="1:9" ht="12.75">
      <c r="A13" s="21"/>
      <c r="B13" s="32" t="s">
        <v>91</v>
      </c>
      <c r="C13" s="8">
        <v>3307</v>
      </c>
      <c r="D13" s="8">
        <v>21</v>
      </c>
      <c r="E13" s="16">
        <v>6.350166313879649</v>
      </c>
      <c r="F13" s="17">
        <v>14</v>
      </c>
      <c r="G13" s="16">
        <v>4.2334442092531</v>
      </c>
      <c r="H13" s="17">
        <v>7</v>
      </c>
      <c r="I13" s="16">
        <v>2.11672210462655</v>
      </c>
    </row>
    <row r="14" spans="1:9" ht="12.75">
      <c r="A14" s="21"/>
      <c r="B14" s="7"/>
      <c r="C14" s="7"/>
      <c r="D14" s="7"/>
      <c r="E14" s="7"/>
      <c r="F14" s="7"/>
      <c r="G14" s="7"/>
      <c r="H14" s="7"/>
      <c r="I14" s="7"/>
    </row>
    <row r="15" spans="1:9" ht="12.75">
      <c r="A15" s="21"/>
      <c r="B15" s="32" t="s">
        <v>34</v>
      </c>
      <c r="C15" s="17">
        <v>703</v>
      </c>
      <c r="D15" s="17">
        <v>448</v>
      </c>
      <c r="E15" s="16">
        <v>637.2688477951635</v>
      </c>
      <c r="F15" s="17">
        <v>409</v>
      </c>
      <c r="G15" s="16">
        <v>581.792318634424</v>
      </c>
      <c r="H15" s="17">
        <v>39</v>
      </c>
      <c r="I15" s="16">
        <v>55.47652916073969</v>
      </c>
    </row>
    <row r="16" spans="1:9" ht="12.75">
      <c r="A16" s="20" t="s">
        <v>92</v>
      </c>
      <c r="B16" s="32" t="s">
        <v>35</v>
      </c>
      <c r="C16" s="17">
        <v>381</v>
      </c>
      <c r="D16" s="17">
        <v>226</v>
      </c>
      <c r="E16" s="16">
        <v>593.1758530183728</v>
      </c>
      <c r="F16" s="17">
        <v>204</v>
      </c>
      <c r="G16" s="16">
        <v>535.4330708661417</v>
      </c>
      <c r="H16" s="17">
        <v>22</v>
      </c>
      <c r="I16" s="16">
        <v>57.74278215223097</v>
      </c>
    </row>
    <row r="17" spans="1:9" ht="12.75">
      <c r="A17" s="20" t="s">
        <v>93</v>
      </c>
      <c r="B17" s="32" t="s">
        <v>36</v>
      </c>
      <c r="C17" s="17">
        <v>296</v>
      </c>
      <c r="D17" s="17">
        <v>211</v>
      </c>
      <c r="E17" s="16">
        <v>712.8378378378378</v>
      </c>
      <c r="F17" s="17">
        <v>194</v>
      </c>
      <c r="G17" s="16">
        <v>655.4054054054054</v>
      </c>
      <c r="H17" s="17">
        <v>17</v>
      </c>
      <c r="I17" s="16">
        <v>57.432432432432435</v>
      </c>
    </row>
    <row r="18" spans="1:9" ht="12.75">
      <c r="A18" s="21"/>
      <c r="B18" s="32" t="s">
        <v>91</v>
      </c>
      <c r="C18" s="17">
        <v>15</v>
      </c>
      <c r="D18" s="17">
        <v>11</v>
      </c>
      <c r="E18" s="16">
        <v>733.3333333333333</v>
      </c>
      <c r="F18" s="17">
        <v>11</v>
      </c>
      <c r="G18" s="16">
        <v>733.3333333333333</v>
      </c>
      <c r="H18" s="29" t="s">
        <v>41</v>
      </c>
      <c r="I18" s="34" t="s">
        <v>41</v>
      </c>
    </row>
    <row r="19" spans="1:9" ht="12.75">
      <c r="A19" s="21"/>
      <c r="B19" s="7"/>
      <c r="C19" s="8"/>
      <c r="D19" s="8"/>
      <c r="E19" s="7"/>
      <c r="F19" s="7"/>
      <c r="G19" s="7"/>
      <c r="H19" s="7"/>
      <c r="I19" s="7"/>
    </row>
    <row r="20" spans="1:9" ht="12.75">
      <c r="A20" s="21"/>
      <c r="B20" s="32" t="s">
        <v>34</v>
      </c>
      <c r="C20" s="8">
        <v>1332</v>
      </c>
      <c r="D20" s="8">
        <v>136</v>
      </c>
      <c r="E20" s="16">
        <v>102.10210210210211</v>
      </c>
      <c r="F20" s="17">
        <v>91</v>
      </c>
      <c r="G20" s="16">
        <v>68.31831831831832</v>
      </c>
      <c r="H20" s="17">
        <v>45</v>
      </c>
      <c r="I20" s="16">
        <v>33.78378378378378</v>
      </c>
    </row>
    <row r="21" spans="1:9" ht="12.75">
      <c r="A21" s="20" t="s">
        <v>94</v>
      </c>
      <c r="B21" s="32" t="s">
        <v>35</v>
      </c>
      <c r="C21" s="8">
        <v>839</v>
      </c>
      <c r="D21" s="8">
        <v>86</v>
      </c>
      <c r="E21" s="16">
        <v>102.50297973778308</v>
      </c>
      <c r="F21" s="17">
        <v>62</v>
      </c>
      <c r="G21" s="16">
        <v>73.89749702026222</v>
      </c>
      <c r="H21" s="17">
        <v>24</v>
      </c>
      <c r="I21" s="16">
        <v>28.605482717520857</v>
      </c>
    </row>
    <row r="22" spans="1:9" ht="12.75">
      <c r="A22" s="20" t="s">
        <v>93</v>
      </c>
      <c r="B22" s="32" t="s">
        <v>36</v>
      </c>
      <c r="C22" s="8">
        <v>465</v>
      </c>
      <c r="D22" s="8">
        <v>43</v>
      </c>
      <c r="E22" s="16">
        <v>92.47311827956989</v>
      </c>
      <c r="F22" s="17">
        <v>28</v>
      </c>
      <c r="G22" s="16">
        <v>60.215053763440864</v>
      </c>
      <c r="H22" s="17">
        <v>15</v>
      </c>
      <c r="I22" s="16">
        <v>32.25806451612903</v>
      </c>
    </row>
    <row r="23" spans="1:9" ht="12.75">
      <c r="A23" s="21"/>
      <c r="B23" s="32" t="s">
        <v>91</v>
      </c>
      <c r="C23" s="8">
        <v>20</v>
      </c>
      <c r="D23" s="8">
        <v>4</v>
      </c>
      <c r="E23" s="34" t="s">
        <v>38</v>
      </c>
      <c r="F23" s="17">
        <v>1</v>
      </c>
      <c r="G23" s="34" t="s">
        <v>38</v>
      </c>
      <c r="H23" s="29">
        <v>3</v>
      </c>
      <c r="I23" s="34" t="s">
        <v>38</v>
      </c>
    </row>
    <row r="24" spans="1:9" ht="12.75">
      <c r="A24" s="21"/>
      <c r="B24" s="7"/>
      <c r="C24" s="8"/>
      <c r="D24" s="8"/>
      <c r="E24" s="7"/>
      <c r="F24" s="7"/>
      <c r="G24" s="7"/>
      <c r="H24" s="7"/>
      <c r="I24" s="7"/>
    </row>
    <row r="25" spans="1:9" ht="12.75">
      <c r="A25" s="21"/>
      <c r="B25" s="32" t="s">
        <v>34</v>
      </c>
      <c r="C25" s="8">
        <v>8193</v>
      </c>
      <c r="D25" s="8">
        <v>134</v>
      </c>
      <c r="E25" s="16">
        <v>16.355425363114854</v>
      </c>
      <c r="F25" s="17">
        <v>70</v>
      </c>
      <c r="G25" s="16">
        <v>8.543878921030148</v>
      </c>
      <c r="H25" s="17">
        <v>64</v>
      </c>
      <c r="I25" s="16">
        <v>7.8115464420847065</v>
      </c>
    </row>
    <row r="26" spans="1:9" ht="12.75">
      <c r="A26" s="20" t="s">
        <v>95</v>
      </c>
      <c r="B26" s="32" t="s">
        <v>35</v>
      </c>
      <c r="C26" s="8">
        <v>5453</v>
      </c>
      <c r="D26" s="8">
        <v>90</v>
      </c>
      <c r="E26" s="16">
        <v>16.50467632495874</v>
      </c>
      <c r="F26" s="17">
        <v>53</v>
      </c>
      <c r="G26" s="16">
        <v>9.719420502475701</v>
      </c>
      <c r="H26" s="17">
        <v>37</v>
      </c>
      <c r="I26" s="16">
        <v>6.785255822483037</v>
      </c>
    </row>
    <row r="27" spans="1:9" ht="12.75">
      <c r="A27" s="20" t="s">
        <v>93</v>
      </c>
      <c r="B27" s="32" t="s">
        <v>36</v>
      </c>
      <c r="C27" s="8">
        <v>2519</v>
      </c>
      <c r="D27" s="8">
        <v>40</v>
      </c>
      <c r="E27" s="16">
        <v>15.879317189360858</v>
      </c>
      <c r="F27" s="17">
        <v>15</v>
      </c>
      <c r="G27" s="16">
        <v>5.954743946010321</v>
      </c>
      <c r="H27" s="17">
        <v>25</v>
      </c>
      <c r="I27" s="16">
        <v>9.924573243350537</v>
      </c>
    </row>
    <row r="28" spans="1:9" ht="12.75">
      <c r="A28" s="21"/>
      <c r="B28" s="32" t="s">
        <v>91</v>
      </c>
      <c r="C28" s="8">
        <v>162</v>
      </c>
      <c r="D28" s="29">
        <v>4</v>
      </c>
      <c r="E28" s="34" t="s">
        <v>38</v>
      </c>
      <c r="F28" s="29">
        <v>2</v>
      </c>
      <c r="G28" s="34" t="s">
        <v>38</v>
      </c>
      <c r="H28" s="29">
        <v>2</v>
      </c>
      <c r="I28" s="34" t="s">
        <v>38</v>
      </c>
    </row>
    <row r="29" spans="1:9" ht="12.75">
      <c r="A29" s="21"/>
      <c r="B29" s="7"/>
      <c r="C29" s="8"/>
      <c r="D29" s="8"/>
      <c r="E29" s="7"/>
      <c r="F29" s="7"/>
      <c r="G29" s="7"/>
      <c r="H29" s="7"/>
      <c r="I29" s="7"/>
    </row>
    <row r="30" spans="1:9" ht="12.75">
      <c r="A30" s="21"/>
      <c r="B30" s="32" t="s">
        <v>34</v>
      </c>
      <c r="C30" s="8">
        <v>122671</v>
      </c>
      <c r="D30" s="8">
        <v>321</v>
      </c>
      <c r="E30" s="16">
        <v>2.616755386358634</v>
      </c>
      <c r="F30" s="17">
        <v>105</v>
      </c>
      <c r="G30" s="16">
        <v>0.8559480235752541</v>
      </c>
      <c r="H30" s="17">
        <v>216</v>
      </c>
      <c r="I30" s="16">
        <v>1.76080736278338</v>
      </c>
    </row>
    <row r="31" spans="1:9" ht="12.75">
      <c r="A31" s="20" t="s">
        <v>96</v>
      </c>
      <c r="B31" s="32" t="s">
        <v>35</v>
      </c>
      <c r="C31" s="8">
        <v>98045</v>
      </c>
      <c r="D31" s="8">
        <v>200</v>
      </c>
      <c r="E31" s="16">
        <v>2.039879647100821</v>
      </c>
      <c r="F31" s="17">
        <v>70</v>
      </c>
      <c r="G31" s="16">
        <v>0.7139578764852873</v>
      </c>
      <c r="H31" s="17">
        <v>130</v>
      </c>
      <c r="I31" s="16">
        <v>1.3259217706155337</v>
      </c>
    </row>
    <row r="32" spans="1:9" ht="12.75">
      <c r="A32" s="20" t="s">
        <v>93</v>
      </c>
      <c r="B32" s="32" t="s">
        <v>36</v>
      </c>
      <c r="C32" s="8">
        <v>20695</v>
      </c>
      <c r="D32" s="8">
        <v>119</v>
      </c>
      <c r="E32" s="16">
        <v>5.750181203189176</v>
      </c>
      <c r="F32" s="17">
        <v>35</v>
      </c>
      <c r="G32" s="16">
        <v>1.6912297656438753</v>
      </c>
      <c r="H32" s="17">
        <v>84</v>
      </c>
      <c r="I32" s="16">
        <v>4.058951437545301</v>
      </c>
    </row>
    <row r="33" spans="1:9" ht="12.75">
      <c r="A33" s="21"/>
      <c r="B33" s="32" t="s">
        <v>91</v>
      </c>
      <c r="C33" s="8">
        <v>3101</v>
      </c>
      <c r="D33" s="8">
        <v>2</v>
      </c>
      <c r="E33" s="34" t="s">
        <v>38</v>
      </c>
      <c r="F33" s="29" t="s">
        <v>41</v>
      </c>
      <c r="G33" s="29" t="s">
        <v>41</v>
      </c>
      <c r="H33" s="17">
        <v>2</v>
      </c>
      <c r="I33" s="34" t="s">
        <v>38</v>
      </c>
    </row>
    <row r="34" spans="1:9" ht="12.75">
      <c r="A34" s="60"/>
      <c r="B34" s="74"/>
      <c r="C34" s="48"/>
      <c r="D34" s="48"/>
      <c r="E34" s="74"/>
      <c r="F34" s="74"/>
      <c r="G34" s="74"/>
      <c r="H34" s="74"/>
      <c r="I34" s="74"/>
    </row>
    <row r="35" spans="1:9" ht="12.75" hidden="1">
      <c r="A35" s="6"/>
      <c r="B35" s="32" t="s">
        <v>34</v>
      </c>
      <c r="C35" s="8">
        <v>332</v>
      </c>
      <c r="D35" s="8">
        <v>33</v>
      </c>
      <c r="E35" s="16">
        <f>D35/C35*1000</f>
        <v>99.39759036144578</v>
      </c>
      <c r="F35" s="17">
        <v>28</v>
      </c>
      <c r="G35" s="16">
        <f>F35/C35*1000</f>
        <v>84.33734939759036</v>
      </c>
      <c r="H35" s="17">
        <v>5</v>
      </c>
      <c r="I35" s="9">
        <f>H35/C35*1000</f>
        <v>15.060240963855422</v>
      </c>
    </row>
    <row r="36" spans="1:9" ht="12.75" hidden="1">
      <c r="A36" s="15" t="s">
        <v>44</v>
      </c>
      <c r="B36" s="32" t="s">
        <v>35</v>
      </c>
      <c r="C36" s="8">
        <v>204</v>
      </c>
      <c r="D36" s="8">
        <v>25</v>
      </c>
      <c r="E36" s="16">
        <f>D36/C36*1000</f>
        <v>122.54901960784314</v>
      </c>
      <c r="F36" s="17">
        <v>21</v>
      </c>
      <c r="G36" s="16">
        <f>F36/C36*1000</f>
        <v>102.94117647058823</v>
      </c>
      <c r="H36" s="17">
        <v>4</v>
      </c>
      <c r="I36" s="40" t="s">
        <v>38</v>
      </c>
    </row>
    <row r="37" spans="1:9" ht="12.75" hidden="1">
      <c r="A37" s="15" t="s">
        <v>97</v>
      </c>
      <c r="B37" s="32" t="s">
        <v>36</v>
      </c>
      <c r="C37" s="8">
        <v>98</v>
      </c>
      <c r="D37" s="8">
        <v>8</v>
      </c>
      <c r="E37" s="16">
        <f>D37/C37*1000</f>
        <v>81.63265306122449</v>
      </c>
      <c r="F37" s="17">
        <v>7</v>
      </c>
      <c r="G37" s="16">
        <f>F37/C37*1000</f>
        <v>71.42857142857143</v>
      </c>
      <c r="H37" s="29">
        <v>1</v>
      </c>
      <c r="I37" s="40" t="s">
        <v>38</v>
      </c>
    </row>
    <row r="38" spans="1:9" ht="13.5" hidden="1" thickBot="1">
      <c r="A38" s="33"/>
      <c r="B38" s="52" t="s">
        <v>91</v>
      </c>
      <c r="C38" s="10">
        <v>9</v>
      </c>
      <c r="D38" s="30" t="s">
        <v>41</v>
      </c>
      <c r="E38" s="30" t="s">
        <v>41</v>
      </c>
      <c r="F38" s="30" t="s">
        <v>41</v>
      </c>
      <c r="G38" s="30" t="s">
        <v>41</v>
      </c>
      <c r="H38" s="30" t="s">
        <v>41</v>
      </c>
      <c r="I38" s="42" t="s">
        <v>41</v>
      </c>
    </row>
    <row r="40" spans="1:9" ht="54.75" customHeight="1">
      <c r="A40" s="107" t="s">
        <v>165</v>
      </c>
      <c r="B40" s="107"/>
      <c r="C40" s="107"/>
      <c r="D40" s="107"/>
      <c r="E40" s="107"/>
      <c r="F40" s="107"/>
      <c r="G40" s="107"/>
      <c r="H40" s="107"/>
      <c r="I40" s="107"/>
    </row>
    <row r="42" spans="1:9" ht="25.5" customHeight="1">
      <c r="A42" s="107" t="s">
        <v>150</v>
      </c>
      <c r="B42" s="107"/>
      <c r="C42" s="107"/>
      <c r="D42" s="107"/>
      <c r="E42" s="107"/>
      <c r="F42" s="107"/>
      <c r="G42" s="107"/>
      <c r="H42" s="107"/>
      <c r="I42" s="107"/>
    </row>
    <row r="44" spans="1:9" ht="26.25" customHeight="1">
      <c r="A44" s="107" t="s">
        <v>98</v>
      </c>
      <c r="B44" s="107"/>
      <c r="C44" s="107"/>
      <c r="D44" s="107"/>
      <c r="E44" s="107"/>
      <c r="F44" s="107"/>
      <c r="G44" s="107"/>
      <c r="H44" s="107"/>
      <c r="I44" s="107"/>
    </row>
  </sheetData>
  <mergeCells count="6">
    <mergeCell ref="A42:I42"/>
    <mergeCell ref="A44:I44"/>
    <mergeCell ref="A6:A8"/>
    <mergeCell ref="B6:B8"/>
    <mergeCell ref="C6:C8"/>
    <mergeCell ref="A40:I40"/>
  </mergeCells>
  <printOptions horizontalCentered="1"/>
  <pageMargins left="0.25" right="0.25" top="1" bottom="1" header="0" footer="0"/>
  <pageSetup orientation="portrait" r:id="rId1"/>
</worksheet>
</file>

<file path=xl/worksheets/sheet11.xml><?xml version="1.0" encoding="utf-8"?>
<worksheet xmlns="http://schemas.openxmlformats.org/spreadsheetml/2006/main" xmlns:r="http://schemas.openxmlformats.org/officeDocument/2006/relationships">
  <dimension ref="A2:N28"/>
  <sheetViews>
    <sheetView workbookViewId="0" topLeftCell="A1">
      <selection activeCell="A1" sqref="A1"/>
    </sheetView>
  </sheetViews>
  <sheetFormatPr defaultColWidth="9.00390625" defaultRowHeight="12.75"/>
  <cols>
    <col min="1" max="1" width="33.375" style="2" customWidth="1"/>
    <col min="2" max="13" width="9.625" style="2" customWidth="1"/>
    <col min="14" max="16384" width="9.00390625" style="2" customWidth="1"/>
  </cols>
  <sheetData>
    <row r="2" spans="1:13" ht="12.75">
      <c r="A2" s="3" t="s">
        <v>99</v>
      </c>
      <c r="B2" s="4"/>
      <c r="C2" s="4"/>
      <c r="D2" s="4"/>
      <c r="E2" s="4"/>
      <c r="F2" s="4"/>
      <c r="G2" s="4"/>
      <c r="H2" s="4"/>
      <c r="I2" s="4"/>
      <c r="J2" s="4"/>
      <c r="K2" s="4"/>
      <c r="L2" s="4"/>
      <c r="M2" s="4"/>
    </row>
    <row r="3" spans="1:13" ht="12.75">
      <c r="A3" s="5" t="s">
        <v>100</v>
      </c>
      <c r="B3" s="4"/>
      <c r="C3" s="4"/>
      <c r="D3" s="4"/>
      <c r="E3" s="4"/>
      <c r="F3" s="4"/>
      <c r="G3" s="4"/>
      <c r="H3" s="4"/>
      <c r="I3" s="4"/>
      <c r="J3" s="4"/>
      <c r="K3" s="4"/>
      <c r="L3" s="4"/>
      <c r="M3" s="4"/>
    </row>
    <row r="4" spans="1:13" ht="12.75">
      <c r="A4" s="5" t="s">
        <v>101</v>
      </c>
      <c r="B4" s="4"/>
      <c r="C4" s="4"/>
      <c r="D4" s="4"/>
      <c r="E4" s="4"/>
      <c r="F4" s="4"/>
      <c r="G4" s="4"/>
      <c r="H4" s="4"/>
      <c r="I4" s="4"/>
      <c r="J4" s="4"/>
      <c r="K4" s="4"/>
      <c r="L4" s="4"/>
      <c r="M4" s="4"/>
    </row>
    <row r="5" spans="1:13" ht="12.75">
      <c r="A5" s="3" t="s">
        <v>26</v>
      </c>
      <c r="B5" s="4"/>
      <c r="C5" s="4"/>
      <c r="D5" s="4"/>
      <c r="E5" s="4"/>
      <c r="F5" s="4"/>
      <c r="G5" s="4"/>
      <c r="H5" s="4"/>
      <c r="I5" s="4"/>
      <c r="J5" s="4"/>
      <c r="K5" s="4"/>
      <c r="L5" s="4"/>
      <c r="M5" s="4"/>
    </row>
    <row r="7" spans="1:13" ht="12.75">
      <c r="A7" s="105" t="s">
        <v>102</v>
      </c>
      <c r="B7" s="124" t="s">
        <v>34</v>
      </c>
      <c r="C7" s="125"/>
      <c r="D7" s="125"/>
      <c r="E7" s="126"/>
      <c r="F7" s="124" t="s">
        <v>35</v>
      </c>
      <c r="G7" s="125"/>
      <c r="H7" s="125"/>
      <c r="I7" s="126"/>
      <c r="J7" s="124" t="s">
        <v>36</v>
      </c>
      <c r="K7" s="125"/>
      <c r="L7" s="125"/>
      <c r="M7" s="126"/>
    </row>
    <row r="8" spans="1:13" ht="12.75">
      <c r="A8" s="109"/>
      <c r="B8" s="127" t="s">
        <v>166</v>
      </c>
      <c r="C8" s="127"/>
      <c r="D8" s="110" t="s">
        <v>167</v>
      </c>
      <c r="E8" s="112"/>
      <c r="F8" s="127" t="s">
        <v>166</v>
      </c>
      <c r="G8" s="127"/>
      <c r="H8" s="110" t="s">
        <v>167</v>
      </c>
      <c r="I8" s="112"/>
      <c r="J8" s="127" t="s">
        <v>166</v>
      </c>
      <c r="K8" s="127"/>
      <c r="L8" s="110" t="s">
        <v>167</v>
      </c>
      <c r="M8" s="112"/>
    </row>
    <row r="9" spans="1:13" ht="12.75">
      <c r="A9" s="106"/>
      <c r="B9" s="77" t="s">
        <v>32</v>
      </c>
      <c r="C9" s="77" t="s">
        <v>33</v>
      </c>
      <c r="D9" s="77" t="s">
        <v>32</v>
      </c>
      <c r="E9" s="77" t="s">
        <v>33</v>
      </c>
      <c r="F9" s="77" t="s">
        <v>32</v>
      </c>
      <c r="G9" s="77" t="s">
        <v>33</v>
      </c>
      <c r="H9" s="77" t="s">
        <v>32</v>
      </c>
      <c r="I9" s="77" t="s">
        <v>33</v>
      </c>
      <c r="J9" s="77" t="s">
        <v>32</v>
      </c>
      <c r="K9" s="77" t="s">
        <v>33</v>
      </c>
      <c r="L9" s="77" t="s">
        <v>32</v>
      </c>
      <c r="M9" s="77" t="s">
        <v>33</v>
      </c>
    </row>
    <row r="10" spans="1:13" ht="12.75">
      <c r="A10" s="21"/>
      <c r="B10" s="7"/>
      <c r="C10" s="7"/>
      <c r="D10" s="7"/>
      <c r="E10" s="7"/>
      <c r="F10" s="7"/>
      <c r="G10" s="7"/>
      <c r="H10" s="7"/>
      <c r="I10" s="7"/>
      <c r="J10" s="7"/>
      <c r="K10" s="7"/>
      <c r="L10" s="7"/>
      <c r="M10" s="7"/>
    </row>
    <row r="11" spans="1:13" ht="12.75">
      <c r="A11" s="65" t="s">
        <v>54</v>
      </c>
      <c r="B11" s="17">
        <v>63</v>
      </c>
      <c r="C11" s="25">
        <v>2.733544496029852</v>
      </c>
      <c r="D11" s="17">
        <v>84</v>
      </c>
      <c r="E11" s="16">
        <v>0.7623611413635374</v>
      </c>
      <c r="F11" s="17">
        <v>35</v>
      </c>
      <c r="G11" s="16">
        <v>1.8431723629469692</v>
      </c>
      <c r="H11" s="17">
        <v>43</v>
      </c>
      <c r="I11" s="16">
        <v>0.5003898385951846</v>
      </c>
      <c r="J11" s="17">
        <v>28</v>
      </c>
      <c r="K11" s="25">
        <v>7.728401876897599</v>
      </c>
      <c r="L11" s="17">
        <v>39</v>
      </c>
      <c r="M11" s="16">
        <v>1.9070904645476772</v>
      </c>
    </row>
    <row r="12" spans="1:13" ht="12.75">
      <c r="A12" s="65" t="s">
        <v>53</v>
      </c>
      <c r="B12" s="17">
        <v>44</v>
      </c>
      <c r="C12" s="25">
        <v>1.9091421877033887</v>
      </c>
      <c r="D12" s="17">
        <v>135</v>
      </c>
      <c r="E12" s="16">
        <v>1.225223262905685</v>
      </c>
      <c r="F12" s="17">
        <v>28</v>
      </c>
      <c r="G12" s="16">
        <v>1.4745378903575754</v>
      </c>
      <c r="H12" s="17">
        <v>100</v>
      </c>
      <c r="I12" s="16">
        <v>1.163697299058569</v>
      </c>
      <c r="J12" s="17">
        <v>15</v>
      </c>
      <c r="K12" s="25">
        <v>4.140215291195142</v>
      </c>
      <c r="L12" s="17">
        <v>32</v>
      </c>
      <c r="M12" s="16">
        <v>1.56479217603912</v>
      </c>
    </row>
    <row r="13" spans="1:13" ht="12.75">
      <c r="A13" s="65" t="s">
        <v>51</v>
      </c>
      <c r="B13" s="7"/>
      <c r="C13" s="16"/>
      <c r="D13" s="7"/>
      <c r="E13" s="16"/>
      <c r="F13" s="7"/>
      <c r="G13" s="16"/>
      <c r="H13" s="7"/>
      <c r="I13" s="16"/>
      <c r="J13" s="7"/>
      <c r="K13" s="16"/>
      <c r="L13" s="7"/>
      <c r="M13" s="16"/>
    </row>
    <row r="14" spans="1:13" ht="12.75">
      <c r="A14" s="65" t="s">
        <v>63</v>
      </c>
      <c r="B14" s="17">
        <v>31</v>
      </c>
      <c r="C14" s="25">
        <v>1.3450774504273875</v>
      </c>
      <c r="D14" s="17">
        <v>155</v>
      </c>
      <c r="E14" s="16">
        <v>1.406737820373194</v>
      </c>
      <c r="F14" s="17">
        <v>20</v>
      </c>
      <c r="G14" s="16">
        <v>1.053241350255411</v>
      </c>
      <c r="H14" s="17">
        <v>71</v>
      </c>
      <c r="I14" s="16">
        <v>0.8262250823315839</v>
      </c>
      <c r="J14" s="17">
        <v>10</v>
      </c>
      <c r="K14" s="25">
        <v>2.760143527463428</v>
      </c>
      <c r="L14" s="17">
        <v>78</v>
      </c>
      <c r="M14" s="16">
        <v>3.8141809290953543</v>
      </c>
    </row>
    <row r="15" spans="1:13" ht="12.75">
      <c r="A15" s="65" t="s">
        <v>55</v>
      </c>
      <c r="B15" s="17">
        <v>12</v>
      </c>
      <c r="C15" s="25">
        <v>0.5206751421009241</v>
      </c>
      <c r="D15" s="17">
        <v>61</v>
      </c>
      <c r="E15" s="16">
        <v>0.5536194002759022</v>
      </c>
      <c r="F15" s="17">
        <v>8</v>
      </c>
      <c r="G15" s="16">
        <v>0.42129654010216444</v>
      </c>
      <c r="H15" s="17">
        <v>35</v>
      </c>
      <c r="I15" s="16">
        <v>0.4072940546704991</v>
      </c>
      <c r="J15" s="17">
        <v>3</v>
      </c>
      <c r="K15" s="41" t="s">
        <v>38</v>
      </c>
      <c r="L15" s="17">
        <v>23</v>
      </c>
      <c r="M15" s="16">
        <v>1.1246943765281174</v>
      </c>
    </row>
    <row r="16" spans="1:13" ht="12.75">
      <c r="A16" s="65" t="s">
        <v>56</v>
      </c>
      <c r="B16" s="17">
        <v>19</v>
      </c>
      <c r="C16" s="25">
        <v>0.8244023083264633</v>
      </c>
      <c r="D16" s="17">
        <v>46</v>
      </c>
      <c r="E16" s="16">
        <v>0.4174834821752705</v>
      </c>
      <c r="F16" s="17">
        <v>11</v>
      </c>
      <c r="G16" s="16">
        <v>0.5792827426404761</v>
      </c>
      <c r="H16" s="17">
        <v>21</v>
      </c>
      <c r="I16" s="16">
        <v>0.24437643280229945</v>
      </c>
      <c r="J16" s="17">
        <v>8</v>
      </c>
      <c r="K16" s="25">
        <v>2.2081148219707427</v>
      </c>
      <c r="L16" s="17">
        <v>24</v>
      </c>
      <c r="M16" s="16">
        <v>1.17359413202934</v>
      </c>
    </row>
    <row r="17" spans="1:13" ht="12.75">
      <c r="A17" s="65"/>
      <c r="B17" s="17"/>
      <c r="C17" s="25"/>
      <c r="D17" s="17"/>
      <c r="E17" s="16"/>
      <c r="F17" s="17"/>
      <c r="G17" s="16"/>
      <c r="H17" s="17"/>
      <c r="I17" s="16"/>
      <c r="J17" s="17"/>
      <c r="K17" s="25"/>
      <c r="L17" s="17"/>
      <c r="M17" s="16"/>
    </row>
    <row r="18" spans="1:13" ht="25.5">
      <c r="A18" s="71" t="s">
        <v>103</v>
      </c>
      <c r="B18" s="17">
        <v>9</v>
      </c>
      <c r="C18" s="25">
        <v>0.39050635657569316</v>
      </c>
      <c r="D18" s="17">
        <v>42</v>
      </c>
      <c r="E18" s="16">
        <v>0.3811805706817687</v>
      </c>
      <c r="F18" s="17">
        <v>6</v>
      </c>
      <c r="G18" s="16">
        <v>0.31597240507662333</v>
      </c>
      <c r="H18" s="17">
        <v>22</v>
      </c>
      <c r="I18" s="16">
        <v>0.2560134057928852</v>
      </c>
      <c r="J18" s="17">
        <v>3</v>
      </c>
      <c r="K18" s="41" t="s">
        <v>38</v>
      </c>
      <c r="L18" s="17">
        <v>20</v>
      </c>
      <c r="M18" s="16">
        <v>0.9779951100244498</v>
      </c>
    </row>
    <row r="19" spans="1:13" ht="12.75">
      <c r="A19" s="65" t="s">
        <v>57</v>
      </c>
      <c r="B19" s="17">
        <v>10</v>
      </c>
      <c r="C19" s="25">
        <v>0.43389595175077017</v>
      </c>
      <c r="D19" s="17">
        <v>26</v>
      </c>
      <c r="E19" s="16">
        <v>0.23596892470776157</v>
      </c>
      <c r="F19" s="17">
        <v>9</v>
      </c>
      <c r="G19" s="16">
        <v>0.47395860761493497</v>
      </c>
      <c r="H19" s="17">
        <v>15</v>
      </c>
      <c r="I19" s="16">
        <v>0.17455459485878533</v>
      </c>
      <c r="J19" s="17">
        <v>1</v>
      </c>
      <c r="K19" s="41" t="s">
        <v>38</v>
      </c>
      <c r="L19" s="17">
        <v>11</v>
      </c>
      <c r="M19" s="16">
        <v>0.5378973105134474</v>
      </c>
    </row>
    <row r="20" spans="1:13" ht="12.75">
      <c r="A20" s="21"/>
      <c r="B20" s="7"/>
      <c r="C20" s="25"/>
      <c r="D20" s="7"/>
      <c r="E20" s="7"/>
      <c r="F20" s="7"/>
      <c r="G20" s="7"/>
      <c r="H20" s="7"/>
      <c r="I20" s="7"/>
      <c r="J20" s="7"/>
      <c r="K20" s="16"/>
      <c r="L20" s="7"/>
      <c r="M20" s="7"/>
    </row>
    <row r="21" spans="1:13" ht="12.75">
      <c r="A21" s="65" t="s">
        <v>59</v>
      </c>
      <c r="B21" s="17">
        <v>82</v>
      </c>
      <c r="C21" s="25">
        <v>3.557946804356315</v>
      </c>
      <c r="D21" s="17">
        <v>200</v>
      </c>
      <c r="E21" s="16">
        <v>1.815145574675089</v>
      </c>
      <c r="F21" s="17">
        <v>51</v>
      </c>
      <c r="G21" s="16">
        <v>2.6857654431512983</v>
      </c>
      <c r="H21" s="17">
        <v>117</v>
      </c>
      <c r="I21" s="16">
        <v>1.3615258398985257</v>
      </c>
      <c r="J21" s="17">
        <v>29</v>
      </c>
      <c r="K21" s="25">
        <v>8.004416229643942</v>
      </c>
      <c r="L21" s="17">
        <v>79</v>
      </c>
      <c r="M21" s="16">
        <v>3.863080684596577</v>
      </c>
    </row>
    <row r="22" spans="1:13" ht="12.75">
      <c r="A22" s="64" t="s">
        <v>60</v>
      </c>
      <c r="B22" s="61">
        <v>270</v>
      </c>
      <c r="C22" s="72">
        <v>11.715190697270796</v>
      </c>
      <c r="D22" s="73">
        <v>749</v>
      </c>
      <c r="E22" s="62">
        <v>6.797720177158208</v>
      </c>
      <c r="F22" s="73">
        <v>168</v>
      </c>
      <c r="G22" s="62">
        <v>8.847227342145452</v>
      </c>
      <c r="H22" s="73">
        <v>424</v>
      </c>
      <c r="I22" s="62">
        <v>4.934076548008332</v>
      </c>
      <c r="J22" s="61">
        <v>97</v>
      </c>
      <c r="K22" s="72">
        <v>26.77339221639525</v>
      </c>
      <c r="L22" s="73">
        <v>306</v>
      </c>
      <c r="M22" s="62">
        <v>14.963325183374083</v>
      </c>
    </row>
    <row r="24" spans="1:14" ht="27" customHeight="1">
      <c r="A24" s="107" t="s">
        <v>168</v>
      </c>
      <c r="B24" s="118"/>
      <c r="C24" s="118"/>
      <c r="D24" s="118"/>
      <c r="E24" s="118"/>
      <c r="F24" s="118"/>
      <c r="G24" s="118"/>
      <c r="H24" s="118"/>
      <c r="I24" s="118"/>
      <c r="J24" s="118"/>
      <c r="K24" s="118"/>
      <c r="L24" s="118"/>
      <c r="M24" s="118"/>
      <c r="N24" s="98"/>
    </row>
    <row r="26" spans="1:13" ht="24.75" customHeight="1">
      <c r="A26" s="107" t="s">
        <v>150</v>
      </c>
      <c r="B26" s="118"/>
      <c r="C26" s="118"/>
      <c r="D26" s="118"/>
      <c r="E26" s="118"/>
      <c r="F26" s="118"/>
      <c r="G26" s="118"/>
      <c r="H26" s="118"/>
      <c r="I26" s="118"/>
      <c r="J26" s="118"/>
      <c r="K26" s="118"/>
      <c r="L26" s="118"/>
      <c r="M26" s="118"/>
    </row>
    <row r="28" ht="12.75">
      <c r="A28" s="2" t="s">
        <v>98</v>
      </c>
    </row>
  </sheetData>
  <mergeCells count="12">
    <mergeCell ref="J8:K8"/>
    <mergeCell ref="L8:M8"/>
    <mergeCell ref="A24:M24"/>
    <mergeCell ref="A26:M26"/>
    <mergeCell ref="A7:A9"/>
    <mergeCell ref="B7:E7"/>
    <mergeCell ref="F7:I7"/>
    <mergeCell ref="J7:M7"/>
    <mergeCell ref="B8:C8"/>
    <mergeCell ref="D8:E8"/>
    <mergeCell ref="F8:G8"/>
    <mergeCell ref="H8:I8"/>
  </mergeCells>
  <printOptions horizontalCentered="1"/>
  <pageMargins left="0.5" right="0" top="1" bottom="1" header="0" footer="0"/>
  <pageSetup orientation="landscape" scale="75" r:id="rId1"/>
</worksheet>
</file>

<file path=xl/worksheets/sheet12.xml><?xml version="1.0" encoding="utf-8"?>
<worksheet xmlns="http://schemas.openxmlformats.org/spreadsheetml/2006/main" xmlns:r="http://schemas.openxmlformats.org/officeDocument/2006/relationships">
  <dimension ref="A2:M67"/>
  <sheetViews>
    <sheetView workbookViewId="0" topLeftCell="A1">
      <selection activeCell="A1" sqref="A1"/>
    </sheetView>
  </sheetViews>
  <sheetFormatPr defaultColWidth="9.00390625" defaultRowHeight="12.75"/>
  <cols>
    <col min="1" max="1" width="12.125" style="2" customWidth="1"/>
    <col min="2" max="4" width="9.625" style="2" customWidth="1"/>
    <col min="5" max="5" width="10.625" style="2" customWidth="1"/>
    <col min="6" max="6" width="9.625" style="2" customWidth="1"/>
    <col min="7" max="7" width="10.625" style="2" customWidth="1"/>
    <col min="8" max="13" width="9.625" style="2" customWidth="1"/>
    <col min="14" max="16384" width="9.00390625" style="2" customWidth="1"/>
  </cols>
  <sheetData>
    <row r="2" spans="1:13" ht="12.75">
      <c r="A2" s="3" t="s">
        <v>104</v>
      </c>
      <c r="B2" s="4"/>
      <c r="C2" s="4"/>
      <c r="D2" s="4"/>
      <c r="E2" s="4"/>
      <c r="F2" s="4"/>
      <c r="G2" s="4"/>
      <c r="H2" s="4"/>
      <c r="I2" s="4"/>
      <c r="J2" s="4"/>
      <c r="K2" s="4"/>
      <c r="L2" s="4"/>
      <c r="M2" s="4"/>
    </row>
    <row r="3" spans="1:13" ht="12.75">
      <c r="A3" s="5" t="s">
        <v>105</v>
      </c>
      <c r="B3" s="4"/>
      <c r="C3" s="4"/>
      <c r="D3" s="4"/>
      <c r="E3" s="4"/>
      <c r="F3" s="4"/>
      <c r="G3" s="4"/>
      <c r="H3" s="4"/>
      <c r="I3" s="4"/>
      <c r="J3" s="4"/>
      <c r="K3" s="4"/>
      <c r="L3" s="4"/>
      <c r="M3" s="4"/>
    </row>
    <row r="4" spans="1:13" ht="12.75">
      <c r="A4" s="3" t="s">
        <v>26</v>
      </c>
      <c r="B4" s="4"/>
      <c r="C4" s="4"/>
      <c r="D4" s="4"/>
      <c r="E4" s="4"/>
      <c r="F4" s="4"/>
      <c r="G4" s="4"/>
      <c r="H4" s="4"/>
      <c r="I4" s="4"/>
      <c r="J4" s="4"/>
      <c r="K4" s="4"/>
      <c r="L4" s="4"/>
      <c r="M4" s="4"/>
    </row>
    <row r="6" spans="1:13" ht="12.75">
      <c r="A6" s="117" t="s">
        <v>132</v>
      </c>
      <c r="B6" s="55" t="s">
        <v>34</v>
      </c>
      <c r="C6" s="63"/>
      <c r="D6" s="54"/>
      <c r="E6" s="55" t="s">
        <v>35</v>
      </c>
      <c r="F6" s="63"/>
      <c r="G6" s="54"/>
      <c r="H6" s="55" t="s">
        <v>36</v>
      </c>
      <c r="I6" s="63"/>
      <c r="J6" s="54"/>
      <c r="K6" s="55" t="s">
        <v>68</v>
      </c>
      <c r="L6" s="63"/>
      <c r="M6" s="54"/>
    </row>
    <row r="7" spans="1:13" ht="12.75">
      <c r="A7" s="119"/>
      <c r="B7" s="117" t="s">
        <v>130</v>
      </c>
      <c r="C7" s="117" t="s">
        <v>129</v>
      </c>
      <c r="D7" s="113" t="s">
        <v>128</v>
      </c>
      <c r="E7" s="117" t="s">
        <v>130</v>
      </c>
      <c r="F7" s="117" t="s">
        <v>129</v>
      </c>
      <c r="G7" s="113" t="s">
        <v>128</v>
      </c>
      <c r="H7" s="117" t="s">
        <v>130</v>
      </c>
      <c r="I7" s="117" t="s">
        <v>129</v>
      </c>
      <c r="J7" s="113" t="s">
        <v>128</v>
      </c>
      <c r="K7" s="117" t="s">
        <v>130</v>
      </c>
      <c r="L7" s="117" t="s">
        <v>129</v>
      </c>
      <c r="M7" s="113" t="s">
        <v>128</v>
      </c>
    </row>
    <row r="8" spans="1:13" ht="12.75">
      <c r="A8" s="114"/>
      <c r="B8" s="119"/>
      <c r="C8" s="119"/>
      <c r="D8" s="128"/>
      <c r="E8" s="119"/>
      <c r="F8" s="119"/>
      <c r="G8" s="128"/>
      <c r="H8" s="119"/>
      <c r="I8" s="119"/>
      <c r="J8" s="128"/>
      <c r="K8" s="119"/>
      <c r="L8" s="119"/>
      <c r="M8" s="128"/>
    </row>
    <row r="9" spans="1:13" ht="12.75">
      <c r="A9" s="64" t="s">
        <v>69</v>
      </c>
      <c r="B9" s="61">
        <v>1329</v>
      </c>
      <c r="C9" s="61">
        <v>133990</v>
      </c>
      <c r="D9" s="62">
        <v>9.918650645570565</v>
      </c>
      <c r="E9" s="61">
        <v>843</v>
      </c>
      <c r="F9" s="61">
        <v>105428</v>
      </c>
      <c r="G9" s="62">
        <v>7.995978297985355</v>
      </c>
      <c r="H9" s="61">
        <v>445</v>
      </c>
      <c r="I9" s="61">
        <v>24297</v>
      </c>
      <c r="J9" s="62">
        <v>18.315018315018317</v>
      </c>
      <c r="K9" s="61">
        <v>24</v>
      </c>
      <c r="L9" s="61">
        <v>3319</v>
      </c>
      <c r="M9" s="62">
        <v>7.231093702922568</v>
      </c>
    </row>
    <row r="10" spans="1:13" ht="12.75">
      <c r="A10" s="21"/>
      <c r="B10" s="8"/>
      <c r="C10" s="26"/>
      <c r="D10" s="27"/>
      <c r="E10" s="8"/>
      <c r="F10" s="8"/>
      <c r="G10" s="27"/>
      <c r="H10" s="26"/>
      <c r="I10" s="26"/>
      <c r="J10" s="27"/>
      <c r="K10" s="26"/>
      <c r="L10" s="26"/>
      <c r="M10" s="27"/>
    </row>
    <row r="11" spans="1:13" ht="12.75">
      <c r="A11" s="65" t="s">
        <v>70</v>
      </c>
      <c r="B11" s="8">
        <v>4</v>
      </c>
      <c r="C11" s="8">
        <v>331</v>
      </c>
      <c r="D11" s="34" t="s">
        <v>38</v>
      </c>
      <c r="E11" s="8">
        <v>2</v>
      </c>
      <c r="F11" s="8">
        <v>122</v>
      </c>
      <c r="G11" s="34" t="s">
        <v>38</v>
      </c>
      <c r="H11" s="8">
        <v>2</v>
      </c>
      <c r="I11" s="8">
        <v>202</v>
      </c>
      <c r="J11" s="34" t="s">
        <v>38</v>
      </c>
      <c r="K11" s="29" t="s">
        <v>41</v>
      </c>
      <c r="L11" s="8">
        <v>6</v>
      </c>
      <c r="M11" s="34" t="s">
        <v>41</v>
      </c>
    </row>
    <row r="12" spans="1:13" ht="12.75">
      <c r="A12" s="65" t="s">
        <v>71</v>
      </c>
      <c r="B12" s="8">
        <v>169</v>
      </c>
      <c r="C12" s="8">
        <v>15981</v>
      </c>
      <c r="D12" s="16">
        <v>10.575057881233965</v>
      </c>
      <c r="E12" s="8">
        <v>84</v>
      </c>
      <c r="F12" s="8">
        <v>10209</v>
      </c>
      <c r="G12" s="16">
        <v>8.228034087569792</v>
      </c>
      <c r="H12" s="8">
        <v>81</v>
      </c>
      <c r="I12" s="8">
        <v>5415</v>
      </c>
      <c r="J12" s="16">
        <v>14.958448753462603</v>
      </c>
      <c r="K12" s="29">
        <v>4</v>
      </c>
      <c r="L12" s="8">
        <v>298</v>
      </c>
      <c r="M12" s="34" t="s">
        <v>38</v>
      </c>
    </row>
    <row r="13" spans="1:13" ht="12.75">
      <c r="A13" s="65" t="s">
        <v>72</v>
      </c>
      <c r="B13" s="8">
        <v>285</v>
      </c>
      <c r="C13" s="8">
        <v>31371</v>
      </c>
      <c r="D13" s="16">
        <v>9.08482356316343</v>
      </c>
      <c r="E13" s="8">
        <v>158</v>
      </c>
      <c r="F13" s="8">
        <v>22787</v>
      </c>
      <c r="G13" s="16">
        <v>6.933778031333655</v>
      </c>
      <c r="H13" s="8">
        <v>118</v>
      </c>
      <c r="I13" s="8">
        <v>7731</v>
      </c>
      <c r="J13" s="16">
        <v>15.263225973354029</v>
      </c>
      <c r="K13" s="8">
        <v>6</v>
      </c>
      <c r="L13" s="8">
        <v>707</v>
      </c>
      <c r="M13" s="16">
        <v>8.486562942008486</v>
      </c>
    </row>
    <row r="14" spans="1:13" ht="12.75">
      <c r="A14" s="65" t="s">
        <v>73</v>
      </c>
      <c r="B14" s="8">
        <v>358</v>
      </c>
      <c r="C14" s="8">
        <v>39478</v>
      </c>
      <c r="D14" s="16">
        <v>9.068341861289833</v>
      </c>
      <c r="E14" s="8">
        <v>258</v>
      </c>
      <c r="F14" s="8">
        <v>32562</v>
      </c>
      <c r="G14" s="16">
        <v>7.923346231803944</v>
      </c>
      <c r="H14" s="8">
        <v>90</v>
      </c>
      <c r="I14" s="8">
        <v>5565</v>
      </c>
      <c r="J14" s="16">
        <v>16.172506738544474</v>
      </c>
      <c r="K14" s="8">
        <v>8</v>
      </c>
      <c r="L14" s="8">
        <v>1059</v>
      </c>
      <c r="M14" s="16">
        <v>7.554296506137867</v>
      </c>
    </row>
    <row r="15" spans="1:13" ht="12.75">
      <c r="A15" s="65" t="s">
        <v>106</v>
      </c>
      <c r="B15" s="8">
        <v>395</v>
      </c>
      <c r="C15" s="8">
        <v>44442</v>
      </c>
      <c r="D15" s="16">
        <v>8.887988839386166</v>
      </c>
      <c r="E15" s="8">
        <v>263</v>
      </c>
      <c r="F15" s="8">
        <v>37798</v>
      </c>
      <c r="G15" s="16">
        <v>6.958040107942219</v>
      </c>
      <c r="H15" s="8">
        <v>124</v>
      </c>
      <c r="I15" s="8">
        <v>5048</v>
      </c>
      <c r="J15" s="16">
        <v>24.56418383518225</v>
      </c>
      <c r="K15" s="8">
        <v>4</v>
      </c>
      <c r="L15" s="8">
        <v>1182</v>
      </c>
      <c r="M15" s="34" t="s">
        <v>38</v>
      </c>
    </row>
    <row r="16" spans="1:13" ht="12.75">
      <c r="A16" s="65" t="s">
        <v>75</v>
      </c>
      <c r="B16" s="8">
        <v>27</v>
      </c>
      <c r="C16" s="8">
        <v>2277</v>
      </c>
      <c r="D16" s="16">
        <v>11.857707509881422</v>
      </c>
      <c r="E16" s="8">
        <v>22</v>
      </c>
      <c r="F16" s="8">
        <v>1881</v>
      </c>
      <c r="G16" s="16">
        <v>11.695906432748536</v>
      </c>
      <c r="H16" s="8">
        <v>3</v>
      </c>
      <c r="I16" s="8">
        <v>305</v>
      </c>
      <c r="J16" s="34" t="s">
        <v>38</v>
      </c>
      <c r="K16" s="19">
        <v>1</v>
      </c>
      <c r="L16" s="8">
        <v>66</v>
      </c>
      <c r="M16" s="34" t="s">
        <v>38</v>
      </c>
    </row>
    <row r="17" spans="1:13" ht="12.75">
      <c r="A17" s="66"/>
      <c r="B17" s="76"/>
      <c r="C17" s="76"/>
      <c r="D17" s="92"/>
      <c r="E17" s="76"/>
      <c r="F17" s="76"/>
      <c r="G17" s="92"/>
      <c r="H17" s="76"/>
      <c r="I17" s="76"/>
      <c r="J17" s="104"/>
      <c r="K17" s="76"/>
      <c r="L17" s="76"/>
      <c r="M17" s="102"/>
    </row>
    <row r="19" spans="1:13" ht="30.75" customHeight="1">
      <c r="A19" s="123" t="s">
        <v>169</v>
      </c>
      <c r="B19" s="116"/>
      <c r="C19" s="116"/>
      <c r="D19" s="116"/>
      <c r="E19" s="116"/>
      <c r="F19" s="116"/>
      <c r="G19" s="116"/>
      <c r="H19" s="116"/>
      <c r="I19" s="116"/>
      <c r="J19" s="116"/>
      <c r="K19" s="116"/>
      <c r="L19" s="116"/>
      <c r="M19" s="116"/>
    </row>
    <row r="21" spans="1:13" ht="24.75" customHeight="1">
      <c r="A21" s="107" t="s">
        <v>150</v>
      </c>
      <c r="B21" s="118"/>
      <c r="C21" s="118"/>
      <c r="D21" s="118"/>
      <c r="E21" s="118"/>
      <c r="F21" s="118"/>
      <c r="G21" s="118"/>
      <c r="H21" s="118"/>
      <c r="I21" s="118"/>
      <c r="J21" s="118"/>
      <c r="K21" s="118"/>
      <c r="L21" s="118"/>
      <c r="M21" s="118"/>
    </row>
    <row r="23" ht="12.75">
      <c r="A23" s="2" t="s">
        <v>98</v>
      </c>
    </row>
    <row r="24" ht="14.25">
      <c r="A24" s="14"/>
    </row>
    <row r="25" ht="14.25">
      <c r="A25" s="14"/>
    </row>
    <row r="28" spans="3:8" ht="12.75">
      <c r="C28" s="31" t="s">
        <v>107</v>
      </c>
      <c r="H28" s="31" t="s">
        <v>108</v>
      </c>
    </row>
    <row r="29" spans="2:10" ht="12.75">
      <c r="B29" s="35" t="s">
        <v>60</v>
      </c>
      <c r="C29" s="35" t="s">
        <v>35</v>
      </c>
      <c r="D29" s="35" t="s">
        <v>36</v>
      </c>
      <c r="E29" s="35" t="s">
        <v>109</v>
      </c>
      <c r="G29" s="35" t="s">
        <v>60</v>
      </c>
      <c r="H29" s="35" t="s">
        <v>35</v>
      </c>
      <c r="I29" s="35" t="s">
        <v>36</v>
      </c>
      <c r="J29" s="35" t="s">
        <v>109</v>
      </c>
    </row>
    <row r="30" spans="2:10" ht="12.75">
      <c r="B30" s="12">
        <v>759</v>
      </c>
      <c r="C30" s="12">
        <v>506</v>
      </c>
      <c r="D30" s="12">
        <v>224</v>
      </c>
      <c r="E30" s="12">
        <f>4+8</f>
        <v>12</v>
      </c>
      <c r="F30" s="13" t="s">
        <v>110</v>
      </c>
      <c r="G30" s="11">
        <v>133231</v>
      </c>
      <c r="H30" s="11">
        <v>104922</v>
      </c>
      <c r="I30" s="11">
        <v>24073</v>
      </c>
      <c r="J30" s="11">
        <f>802+2441+64</f>
        <v>3307</v>
      </c>
    </row>
    <row r="31" spans="2:10" ht="12.75">
      <c r="B31" s="43">
        <v>1</v>
      </c>
      <c r="C31" s="12">
        <v>0</v>
      </c>
      <c r="D31" s="12">
        <v>1</v>
      </c>
      <c r="E31" s="12">
        <v>0</v>
      </c>
      <c r="F31" s="31" t="s">
        <v>111</v>
      </c>
      <c r="G31" s="11">
        <v>330</v>
      </c>
      <c r="H31" s="11">
        <v>122</v>
      </c>
      <c r="I31" s="11">
        <v>201</v>
      </c>
      <c r="J31" s="11">
        <f>4+2</f>
        <v>6</v>
      </c>
    </row>
    <row r="32" spans="2:10" ht="12.75">
      <c r="B32" s="43">
        <v>82</v>
      </c>
      <c r="C32" s="12">
        <v>43</v>
      </c>
      <c r="D32" s="12">
        <v>39</v>
      </c>
      <c r="E32" s="12">
        <v>0</v>
      </c>
      <c r="F32" s="31" t="s">
        <v>112</v>
      </c>
      <c r="G32" s="11">
        <v>15899</v>
      </c>
      <c r="H32" s="11">
        <v>10166</v>
      </c>
      <c r="I32" s="11">
        <v>5376</v>
      </c>
      <c r="J32" s="11">
        <f>165+122+11</f>
        <v>298</v>
      </c>
    </row>
    <row r="33" spans="2:10" ht="12.75">
      <c r="B33" s="43">
        <v>140</v>
      </c>
      <c r="C33" s="12">
        <v>88</v>
      </c>
      <c r="D33" s="12">
        <v>48</v>
      </c>
      <c r="E33" s="12">
        <v>1</v>
      </c>
      <c r="F33" s="31" t="s">
        <v>113</v>
      </c>
      <c r="G33" s="11">
        <v>31231</v>
      </c>
      <c r="H33" s="11">
        <v>22699</v>
      </c>
      <c r="I33" s="11">
        <v>7683</v>
      </c>
      <c r="J33" s="11">
        <f>280+396+30</f>
        <v>706</v>
      </c>
    </row>
    <row r="34" spans="2:10" ht="12.75">
      <c r="B34" s="43">
        <v>192</v>
      </c>
      <c r="C34" s="12">
        <v>142</v>
      </c>
      <c r="D34" s="12">
        <v>42</v>
      </c>
      <c r="E34" s="12">
        <f>3+3</f>
        <v>6</v>
      </c>
      <c r="F34" s="31" t="s">
        <v>114</v>
      </c>
      <c r="G34" s="11">
        <v>39286</v>
      </c>
      <c r="H34" s="11">
        <v>32420</v>
      </c>
      <c r="I34" s="11">
        <v>5523</v>
      </c>
      <c r="J34" s="11">
        <f>191+850+12</f>
        <v>1053</v>
      </c>
    </row>
    <row r="35" spans="2:10" ht="12.75">
      <c r="B35" s="43">
        <v>240</v>
      </c>
      <c r="C35" s="12">
        <v>166</v>
      </c>
      <c r="D35" s="12">
        <v>67</v>
      </c>
      <c r="E35" s="12">
        <v>3</v>
      </c>
      <c r="F35" s="31" t="s">
        <v>115</v>
      </c>
      <c r="G35" s="11">
        <f>31472+12730</f>
        <v>44202</v>
      </c>
      <c r="H35" s="11">
        <f>26890+10742</f>
        <v>37632</v>
      </c>
      <c r="I35" s="11">
        <f>3407+1574</f>
        <v>4981</v>
      </c>
      <c r="J35" s="11">
        <f>110+43+765+250+8+3</f>
        <v>1179</v>
      </c>
    </row>
    <row r="36" spans="2:10" ht="12.75">
      <c r="B36" s="43">
        <v>21</v>
      </c>
      <c r="C36" s="12">
        <v>17</v>
      </c>
      <c r="D36" s="12">
        <v>2</v>
      </c>
      <c r="E36" s="12">
        <v>1</v>
      </c>
      <c r="F36" s="31" t="s">
        <v>116</v>
      </c>
      <c r="G36" s="11">
        <v>2256</v>
      </c>
      <c r="H36" s="11">
        <v>1864</v>
      </c>
      <c r="I36" s="11">
        <v>303</v>
      </c>
      <c r="J36" s="11">
        <f>9+56</f>
        <v>65</v>
      </c>
    </row>
    <row r="37" spans="1:13" ht="12.75">
      <c r="A37" s="13" t="s">
        <v>110</v>
      </c>
      <c r="B37" s="43">
        <v>83</v>
      </c>
      <c r="C37" s="11">
        <v>50</v>
      </c>
      <c r="D37" s="12">
        <v>25</v>
      </c>
      <c r="E37" s="12">
        <v>1</v>
      </c>
      <c r="F37" s="31" t="s">
        <v>117</v>
      </c>
      <c r="G37" s="11">
        <v>27</v>
      </c>
      <c r="H37" s="11">
        <v>19</v>
      </c>
      <c r="I37" s="11">
        <v>6</v>
      </c>
      <c r="J37" s="11">
        <v>0</v>
      </c>
      <c r="K37" s="11"/>
      <c r="L37" s="11"/>
      <c r="M37" s="36"/>
    </row>
    <row r="38" ht="12.75">
      <c r="A38" s="31" t="s">
        <v>111</v>
      </c>
    </row>
    <row r="39" spans="1:12" ht="12.75">
      <c r="A39" s="31" t="s">
        <v>112</v>
      </c>
      <c r="B39" s="11"/>
      <c r="C39" s="11"/>
      <c r="L39" s="11"/>
    </row>
    <row r="40" spans="1:12" ht="12.75">
      <c r="A40" s="31" t="s">
        <v>113</v>
      </c>
      <c r="C40" s="31" t="s">
        <v>118</v>
      </c>
      <c r="H40" s="31" t="s">
        <v>119</v>
      </c>
      <c r="L40" s="11"/>
    </row>
    <row r="41" spans="1:12" ht="12.75">
      <c r="A41" s="31" t="s">
        <v>114</v>
      </c>
      <c r="B41" s="35" t="s">
        <v>60</v>
      </c>
      <c r="C41" s="35" t="s">
        <v>35</v>
      </c>
      <c r="D41" s="35" t="s">
        <v>36</v>
      </c>
      <c r="E41" s="35" t="s">
        <v>109</v>
      </c>
      <c r="G41" s="35" t="s">
        <v>60</v>
      </c>
      <c r="H41" s="35" t="s">
        <v>35</v>
      </c>
      <c r="I41" s="35" t="s">
        <v>36</v>
      </c>
      <c r="J41" s="35" t="s">
        <v>109</v>
      </c>
      <c r="L41" s="11"/>
    </row>
    <row r="42" spans="1:12" ht="12.75">
      <c r="A42" s="31" t="s">
        <v>115</v>
      </c>
      <c r="B42" s="11">
        <v>570</v>
      </c>
      <c r="C42" s="11">
        <v>337</v>
      </c>
      <c r="D42" s="12">
        <v>221</v>
      </c>
      <c r="E42" s="12">
        <v>12</v>
      </c>
      <c r="F42" s="13" t="s">
        <v>110</v>
      </c>
      <c r="G42" s="11">
        <f aca="true" t="shared" si="0" ref="G42:J49">B30+B42</f>
        <v>1329</v>
      </c>
      <c r="H42" s="11">
        <f t="shared" si="0"/>
        <v>843</v>
      </c>
      <c r="I42" s="11">
        <f t="shared" si="0"/>
        <v>445</v>
      </c>
      <c r="J42" s="11">
        <f t="shared" si="0"/>
        <v>24</v>
      </c>
      <c r="L42" s="11"/>
    </row>
    <row r="43" spans="1:13" ht="12.75">
      <c r="A43" s="31" t="s">
        <v>116</v>
      </c>
      <c r="B43" s="11">
        <v>3</v>
      </c>
      <c r="C43" s="11">
        <v>2</v>
      </c>
      <c r="D43" s="12">
        <v>1</v>
      </c>
      <c r="E43" s="12">
        <v>0</v>
      </c>
      <c r="F43" s="31" t="s">
        <v>111</v>
      </c>
      <c r="G43" s="11">
        <f t="shared" si="0"/>
        <v>4</v>
      </c>
      <c r="H43" s="11">
        <f t="shared" si="0"/>
        <v>2</v>
      </c>
      <c r="I43" s="11">
        <f t="shared" si="0"/>
        <v>2</v>
      </c>
      <c r="J43" s="11">
        <f t="shared" si="0"/>
        <v>0</v>
      </c>
      <c r="L43" s="11"/>
      <c r="M43" s="36"/>
    </row>
    <row r="44" spans="1:12" ht="12.75">
      <c r="A44" s="31" t="s">
        <v>117</v>
      </c>
      <c r="B44" s="11">
        <v>87</v>
      </c>
      <c r="C44" s="11">
        <v>41</v>
      </c>
      <c r="D44" s="12">
        <v>42</v>
      </c>
      <c r="E44" s="12">
        <v>4</v>
      </c>
      <c r="F44" s="31" t="s">
        <v>112</v>
      </c>
      <c r="G44" s="11">
        <f t="shared" si="0"/>
        <v>169</v>
      </c>
      <c r="H44" s="11">
        <f t="shared" si="0"/>
        <v>84</v>
      </c>
      <c r="I44" s="11">
        <f t="shared" si="0"/>
        <v>81</v>
      </c>
      <c r="J44" s="11">
        <f t="shared" si="0"/>
        <v>4</v>
      </c>
      <c r="L44" s="11"/>
    </row>
    <row r="45" spans="2:13" ht="12.75">
      <c r="B45" s="11">
        <v>145</v>
      </c>
      <c r="C45" s="11">
        <v>70</v>
      </c>
      <c r="D45" s="12">
        <v>70</v>
      </c>
      <c r="E45" s="12">
        <v>5</v>
      </c>
      <c r="F45" s="31" t="s">
        <v>113</v>
      </c>
      <c r="G45" s="11">
        <f t="shared" si="0"/>
        <v>285</v>
      </c>
      <c r="H45" s="11">
        <f t="shared" si="0"/>
        <v>158</v>
      </c>
      <c r="I45" s="11">
        <f t="shared" si="0"/>
        <v>118</v>
      </c>
      <c r="J45" s="11">
        <f t="shared" si="0"/>
        <v>6</v>
      </c>
      <c r="L45" s="11"/>
      <c r="M45" s="36"/>
    </row>
    <row r="46" spans="2:12" ht="12.75">
      <c r="B46" s="11">
        <v>166</v>
      </c>
      <c r="C46" s="11">
        <v>116</v>
      </c>
      <c r="D46" s="12">
        <v>48</v>
      </c>
      <c r="E46" s="12">
        <v>2</v>
      </c>
      <c r="F46" s="31" t="s">
        <v>114</v>
      </c>
      <c r="G46" s="11">
        <f t="shared" si="0"/>
        <v>358</v>
      </c>
      <c r="H46" s="11">
        <f t="shared" si="0"/>
        <v>258</v>
      </c>
      <c r="I46" s="11">
        <f t="shared" si="0"/>
        <v>90</v>
      </c>
      <c r="J46" s="11">
        <f t="shared" si="0"/>
        <v>8</v>
      </c>
      <c r="L46" s="11"/>
    </row>
    <row r="47" spans="2:12" ht="12.75">
      <c r="B47" s="11">
        <v>155</v>
      </c>
      <c r="C47" s="11">
        <v>97</v>
      </c>
      <c r="D47" s="12">
        <v>57</v>
      </c>
      <c r="E47" s="12">
        <v>1</v>
      </c>
      <c r="F47" s="31" t="s">
        <v>115</v>
      </c>
      <c r="G47" s="11">
        <f t="shared" si="0"/>
        <v>395</v>
      </c>
      <c r="H47" s="11">
        <f t="shared" si="0"/>
        <v>263</v>
      </c>
      <c r="I47" s="11">
        <f t="shared" si="0"/>
        <v>124</v>
      </c>
      <c r="J47" s="11">
        <f t="shared" si="0"/>
        <v>4</v>
      </c>
      <c r="L47" s="11"/>
    </row>
    <row r="48" spans="2:10" ht="12.75">
      <c r="B48" s="12">
        <v>6</v>
      </c>
      <c r="C48" s="12">
        <v>5</v>
      </c>
      <c r="D48" s="12">
        <v>1</v>
      </c>
      <c r="E48" s="12">
        <v>0</v>
      </c>
      <c r="F48" s="31" t="s">
        <v>116</v>
      </c>
      <c r="G48" s="12">
        <f t="shared" si="0"/>
        <v>27</v>
      </c>
      <c r="H48" s="12">
        <f t="shared" si="0"/>
        <v>22</v>
      </c>
      <c r="I48" s="12">
        <f t="shared" si="0"/>
        <v>3</v>
      </c>
      <c r="J48" s="12">
        <f t="shared" si="0"/>
        <v>1</v>
      </c>
    </row>
    <row r="49" spans="1:10" ht="12.75">
      <c r="A49" s="13" t="s">
        <v>110</v>
      </c>
      <c r="B49" s="12">
        <v>8</v>
      </c>
      <c r="C49" s="12">
        <v>6</v>
      </c>
      <c r="D49" s="12">
        <v>2</v>
      </c>
      <c r="E49" s="12">
        <v>0</v>
      </c>
      <c r="F49" s="31" t="s">
        <v>117</v>
      </c>
      <c r="G49" s="12">
        <f t="shared" si="0"/>
        <v>91</v>
      </c>
      <c r="H49" s="12">
        <f t="shared" si="0"/>
        <v>56</v>
      </c>
      <c r="I49" s="12">
        <f t="shared" si="0"/>
        <v>27</v>
      </c>
      <c r="J49" s="12">
        <f t="shared" si="0"/>
        <v>1</v>
      </c>
    </row>
    <row r="50" spans="1:6" ht="12.75">
      <c r="A50" s="31" t="s">
        <v>111</v>
      </c>
      <c r="F50" s="37"/>
    </row>
    <row r="51" spans="1:3" ht="12.75">
      <c r="A51" s="31" t="s">
        <v>112</v>
      </c>
      <c r="C51" s="31" t="s">
        <v>120</v>
      </c>
    </row>
    <row r="52" spans="1:5" ht="12.75">
      <c r="A52" s="31" t="s">
        <v>113</v>
      </c>
      <c r="B52" s="35" t="s">
        <v>60</v>
      </c>
      <c r="C52" s="35" t="s">
        <v>35</v>
      </c>
      <c r="D52" s="35" t="s">
        <v>36</v>
      </c>
      <c r="E52" s="35" t="s">
        <v>109</v>
      </c>
    </row>
    <row r="53" spans="1:5" ht="12.75">
      <c r="A53" s="31" t="s">
        <v>114</v>
      </c>
      <c r="B53" s="11">
        <f aca="true" t="shared" si="1" ref="B53:B60">B30+G30</f>
        <v>133990</v>
      </c>
      <c r="C53" s="11">
        <f aca="true" t="shared" si="2" ref="C53:C60">C30+H30</f>
        <v>105428</v>
      </c>
      <c r="D53" s="11">
        <f aca="true" t="shared" si="3" ref="D53:D60">D30+I30</f>
        <v>24297</v>
      </c>
      <c r="E53" s="11">
        <f aca="true" t="shared" si="4" ref="E53:E60">E30+J30</f>
        <v>3319</v>
      </c>
    </row>
    <row r="54" spans="1:5" ht="12.75">
      <c r="A54" s="31" t="s">
        <v>115</v>
      </c>
      <c r="B54" s="11">
        <f t="shared" si="1"/>
        <v>331</v>
      </c>
      <c r="C54" s="11">
        <f t="shared" si="2"/>
        <v>122</v>
      </c>
      <c r="D54" s="11">
        <f t="shared" si="3"/>
        <v>202</v>
      </c>
      <c r="E54" s="11">
        <f t="shared" si="4"/>
        <v>6</v>
      </c>
    </row>
    <row r="55" spans="1:5" ht="12.75">
      <c r="A55" s="31" t="s">
        <v>116</v>
      </c>
      <c r="B55" s="11">
        <f t="shared" si="1"/>
        <v>15981</v>
      </c>
      <c r="C55" s="11">
        <f t="shared" si="2"/>
        <v>10209</v>
      </c>
      <c r="D55" s="11">
        <f t="shared" si="3"/>
        <v>5415</v>
      </c>
      <c r="E55" s="11">
        <f t="shared" si="4"/>
        <v>298</v>
      </c>
    </row>
    <row r="56" spans="1:5" ht="12.75">
      <c r="A56" s="31" t="s">
        <v>117</v>
      </c>
      <c r="B56" s="11">
        <f t="shared" si="1"/>
        <v>31371</v>
      </c>
      <c r="C56" s="11">
        <f t="shared" si="2"/>
        <v>22787</v>
      </c>
      <c r="D56" s="11">
        <f t="shared" si="3"/>
        <v>7731</v>
      </c>
      <c r="E56" s="11">
        <f t="shared" si="4"/>
        <v>707</v>
      </c>
    </row>
    <row r="57" spans="2:5" ht="12.75">
      <c r="B57" s="11">
        <f t="shared" si="1"/>
        <v>39478</v>
      </c>
      <c r="C57" s="11">
        <f t="shared" si="2"/>
        <v>32562</v>
      </c>
      <c r="D57" s="11">
        <f t="shared" si="3"/>
        <v>5565</v>
      </c>
      <c r="E57" s="11">
        <f t="shared" si="4"/>
        <v>1059</v>
      </c>
    </row>
    <row r="58" spans="2:5" ht="12.75">
      <c r="B58" s="11">
        <f t="shared" si="1"/>
        <v>44442</v>
      </c>
      <c r="C58" s="11">
        <f t="shared" si="2"/>
        <v>37798</v>
      </c>
      <c r="D58" s="11">
        <f t="shared" si="3"/>
        <v>5048</v>
      </c>
      <c r="E58" s="11">
        <f t="shared" si="4"/>
        <v>1182</v>
      </c>
    </row>
    <row r="59" spans="2:5" ht="12.75">
      <c r="B59" s="11">
        <f t="shared" si="1"/>
        <v>2277</v>
      </c>
      <c r="C59" s="11">
        <f t="shared" si="2"/>
        <v>1881</v>
      </c>
      <c r="D59" s="11">
        <f t="shared" si="3"/>
        <v>305</v>
      </c>
      <c r="E59" s="11">
        <f t="shared" si="4"/>
        <v>66</v>
      </c>
    </row>
    <row r="60" spans="1:5" ht="12.75">
      <c r="A60" s="13" t="s">
        <v>110</v>
      </c>
      <c r="B60" s="11">
        <f t="shared" si="1"/>
        <v>110</v>
      </c>
      <c r="C60" s="11">
        <f t="shared" si="2"/>
        <v>69</v>
      </c>
      <c r="D60" s="11">
        <f t="shared" si="3"/>
        <v>31</v>
      </c>
      <c r="E60" s="11">
        <f t="shared" si="4"/>
        <v>1</v>
      </c>
    </row>
    <row r="61" ht="12.75">
      <c r="A61" s="31" t="s">
        <v>111</v>
      </c>
    </row>
    <row r="62" ht="12.75">
      <c r="A62" s="31" t="s">
        <v>112</v>
      </c>
    </row>
    <row r="63" ht="12.75">
      <c r="A63" s="31" t="s">
        <v>113</v>
      </c>
    </row>
    <row r="64" ht="12.75">
      <c r="A64" s="31" t="s">
        <v>114</v>
      </c>
    </row>
    <row r="65" ht="12.75">
      <c r="A65" s="31" t="s">
        <v>115</v>
      </c>
    </row>
    <row r="66" ht="12.75">
      <c r="A66" s="31" t="s">
        <v>116</v>
      </c>
    </row>
    <row r="67" ht="12.75">
      <c r="A67" s="31" t="s">
        <v>117</v>
      </c>
    </row>
  </sheetData>
  <mergeCells count="15">
    <mergeCell ref="L7:L8"/>
    <mergeCell ref="B7:B8"/>
    <mergeCell ref="C7:C8"/>
    <mergeCell ref="D7:D8"/>
    <mergeCell ref="E7:E8"/>
    <mergeCell ref="A19:M19"/>
    <mergeCell ref="A21:M21"/>
    <mergeCell ref="M7:M8"/>
    <mergeCell ref="F7:F8"/>
    <mergeCell ref="G7:G8"/>
    <mergeCell ref="H7:H8"/>
    <mergeCell ref="I7:I8"/>
    <mergeCell ref="A6:A8"/>
    <mergeCell ref="J7:J8"/>
    <mergeCell ref="K7:K8"/>
  </mergeCells>
  <printOptions horizontalCentered="1"/>
  <pageMargins left="0" right="0" top="1" bottom="1" header="0" footer="0"/>
  <pageSetup orientation="landscape" scale="90" r:id="rId1"/>
</worksheet>
</file>

<file path=xl/worksheets/sheet13.xml><?xml version="1.0" encoding="utf-8"?>
<worksheet xmlns="http://schemas.openxmlformats.org/spreadsheetml/2006/main" xmlns:r="http://schemas.openxmlformats.org/officeDocument/2006/relationships">
  <sheetPr>
    <pageSetUpPr fitToPage="1"/>
  </sheetPr>
  <dimension ref="A2:M62"/>
  <sheetViews>
    <sheetView workbookViewId="0" topLeftCell="A1">
      <selection activeCell="A1" sqref="A1"/>
    </sheetView>
  </sheetViews>
  <sheetFormatPr defaultColWidth="9.00390625" defaultRowHeight="12.75"/>
  <cols>
    <col min="1" max="1" width="13.75390625" style="2" customWidth="1"/>
    <col min="2" max="4" width="9.625" style="2" customWidth="1"/>
    <col min="5" max="5" width="10.625" style="2" customWidth="1"/>
    <col min="6" max="6" width="9.625" style="2" customWidth="1"/>
    <col min="7" max="7" width="10.625" style="2" customWidth="1"/>
    <col min="8" max="11" width="9.625" style="2" customWidth="1"/>
    <col min="12" max="12" width="8.125" style="2" customWidth="1"/>
    <col min="13" max="13" width="9.625" style="2" customWidth="1"/>
    <col min="14" max="16384" width="9.00390625" style="2" customWidth="1"/>
  </cols>
  <sheetData>
    <row r="2" spans="1:13" ht="12.75">
      <c r="A2" s="3" t="s">
        <v>121</v>
      </c>
      <c r="B2" s="4"/>
      <c r="C2" s="4"/>
      <c r="D2" s="4"/>
      <c r="E2" s="4"/>
      <c r="F2" s="4"/>
      <c r="G2" s="4"/>
      <c r="H2" s="4"/>
      <c r="I2" s="4"/>
      <c r="J2" s="4"/>
      <c r="K2" s="4"/>
      <c r="L2" s="4"/>
      <c r="M2" s="4"/>
    </row>
    <row r="3" spans="1:13" ht="14.25">
      <c r="A3" s="5" t="s">
        <v>122</v>
      </c>
      <c r="B3" s="4"/>
      <c r="C3" s="4"/>
      <c r="D3" s="4"/>
      <c r="E3" s="4"/>
      <c r="F3" s="4"/>
      <c r="G3" s="4"/>
      <c r="H3" s="4"/>
      <c r="I3" s="4"/>
      <c r="J3" s="4"/>
      <c r="K3" s="4"/>
      <c r="L3" s="4"/>
      <c r="M3" s="4"/>
    </row>
    <row r="4" spans="1:13" ht="12.75">
      <c r="A4" s="3" t="s">
        <v>26</v>
      </c>
      <c r="B4" s="4"/>
      <c r="C4" s="4"/>
      <c r="D4" s="4"/>
      <c r="E4" s="4"/>
      <c r="F4" s="4"/>
      <c r="G4" s="4"/>
      <c r="H4" s="4"/>
      <c r="I4" s="4"/>
      <c r="J4" s="4"/>
      <c r="K4" s="4"/>
      <c r="L4" s="4"/>
      <c r="M4" s="4"/>
    </row>
    <row r="6" spans="1:13" ht="12.75">
      <c r="A6" s="117" t="s">
        <v>131</v>
      </c>
      <c r="B6" s="55" t="s">
        <v>34</v>
      </c>
      <c r="C6" s="63"/>
      <c r="D6" s="54"/>
      <c r="E6" s="55" t="s">
        <v>35</v>
      </c>
      <c r="F6" s="63"/>
      <c r="G6" s="54"/>
      <c r="H6" s="55" t="s">
        <v>36</v>
      </c>
      <c r="I6" s="63"/>
      <c r="J6" s="54"/>
      <c r="K6" s="55" t="s">
        <v>68</v>
      </c>
      <c r="L6" s="63"/>
      <c r="M6" s="54"/>
    </row>
    <row r="7" spans="1:13" ht="12.75">
      <c r="A7" s="119"/>
      <c r="B7" s="117" t="s">
        <v>130</v>
      </c>
      <c r="C7" s="117" t="s">
        <v>129</v>
      </c>
      <c r="D7" s="113" t="s">
        <v>128</v>
      </c>
      <c r="E7" s="117" t="s">
        <v>130</v>
      </c>
      <c r="F7" s="117" t="s">
        <v>129</v>
      </c>
      <c r="G7" s="113" t="s">
        <v>128</v>
      </c>
      <c r="H7" s="117" t="s">
        <v>130</v>
      </c>
      <c r="I7" s="117" t="s">
        <v>129</v>
      </c>
      <c r="J7" s="113" t="s">
        <v>128</v>
      </c>
      <c r="K7" s="117" t="s">
        <v>130</v>
      </c>
      <c r="L7" s="117" t="s">
        <v>129</v>
      </c>
      <c r="M7" s="113" t="s">
        <v>128</v>
      </c>
    </row>
    <row r="8" spans="1:13" ht="12.75">
      <c r="A8" s="114"/>
      <c r="B8" s="119"/>
      <c r="C8" s="119"/>
      <c r="D8" s="128"/>
      <c r="E8" s="119"/>
      <c r="F8" s="119"/>
      <c r="G8" s="128"/>
      <c r="H8" s="119"/>
      <c r="I8" s="119"/>
      <c r="J8" s="128"/>
      <c r="K8" s="119"/>
      <c r="L8" s="119"/>
      <c r="M8" s="128"/>
    </row>
    <row r="9" spans="1:13" ht="12.75">
      <c r="A9" s="64" t="s">
        <v>79</v>
      </c>
      <c r="B9" s="61">
        <v>1329</v>
      </c>
      <c r="C9" s="61">
        <f>133231+759</f>
        <v>133990</v>
      </c>
      <c r="D9" s="62">
        <f>B9/C9*1000</f>
        <v>9.918650645570565</v>
      </c>
      <c r="E9" s="61">
        <v>722</v>
      </c>
      <c r="F9" s="61">
        <f>104922+506</f>
        <v>105428</v>
      </c>
      <c r="G9" s="62">
        <f>E9/F9*1000</f>
        <v>6.8482756004097585</v>
      </c>
      <c r="H9" s="61">
        <v>337</v>
      </c>
      <c r="I9" s="61">
        <f>24073+224</f>
        <v>24297</v>
      </c>
      <c r="J9" s="62">
        <f>H9/I9*1000</f>
        <v>13.870025105980162</v>
      </c>
      <c r="K9" s="61">
        <v>18</v>
      </c>
      <c r="L9" s="61">
        <f>3307+12</f>
        <v>3319</v>
      </c>
      <c r="M9" s="62">
        <f>K9/L9*1000</f>
        <v>5.423320277191926</v>
      </c>
    </row>
    <row r="10" spans="1:13" ht="12.75">
      <c r="A10" s="21"/>
      <c r="B10" s="26"/>
      <c r="C10" s="26"/>
      <c r="D10" s="27"/>
      <c r="E10" s="26"/>
      <c r="F10" s="8"/>
      <c r="G10" s="27"/>
      <c r="H10" s="26"/>
      <c r="I10" s="26"/>
      <c r="J10" s="27"/>
      <c r="K10" s="26"/>
      <c r="L10" s="26"/>
      <c r="M10" s="27"/>
    </row>
    <row r="11" spans="1:13" ht="12.75">
      <c r="A11" s="65" t="s">
        <v>80</v>
      </c>
      <c r="B11" s="8">
        <v>695</v>
      </c>
      <c r="C11" s="8">
        <f>100566+360</f>
        <v>100926</v>
      </c>
      <c r="D11" s="16">
        <f>B11/C11*1000</f>
        <v>6.886233477993778</v>
      </c>
      <c r="E11" s="8">
        <v>502</v>
      </c>
      <c r="F11" s="8">
        <f>83771+286</f>
        <v>84057</v>
      </c>
      <c r="G11" s="16">
        <f>E11/F11*1000</f>
        <v>5.972137954007399</v>
      </c>
      <c r="H11" s="8">
        <v>177</v>
      </c>
      <c r="I11" s="8">
        <f>13877+64</f>
        <v>13941</v>
      </c>
      <c r="J11" s="16">
        <f>H11/I11*1000</f>
        <v>12.696363245104369</v>
      </c>
      <c r="K11" s="8">
        <f>6+7</f>
        <v>13</v>
      </c>
      <c r="L11" s="8">
        <f>2321+7</f>
        <v>2328</v>
      </c>
      <c r="M11" s="16">
        <f>K11/L11*1000</f>
        <v>5.584192439862543</v>
      </c>
    </row>
    <row r="12" spans="1:13" ht="12.75">
      <c r="A12" s="65" t="s">
        <v>81</v>
      </c>
      <c r="B12" s="8">
        <v>231</v>
      </c>
      <c r="C12" s="8">
        <f>20160+149</f>
        <v>20309</v>
      </c>
      <c r="D12" s="16">
        <f>B12/C12*1000</f>
        <v>11.374267566103697</v>
      </c>
      <c r="E12" s="8">
        <v>155</v>
      </c>
      <c r="F12" s="8">
        <f>14210+106</f>
        <v>14316</v>
      </c>
      <c r="G12" s="16">
        <f>E12/F12*1000</f>
        <v>10.827046661078514</v>
      </c>
      <c r="H12" s="8">
        <v>71</v>
      </c>
      <c r="I12" s="8">
        <f>5204+40</f>
        <v>5244</v>
      </c>
      <c r="J12" s="16">
        <f>H12/I12*1000</f>
        <v>13.539282990083905</v>
      </c>
      <c r="K12" s="8">
        <v>3</v>
      </c>
      <c r="L12" s="8">
        <f>608+1</f>
        <v>609</v>
      </c>
      <c r="M12" s="34" t="s">
        <v>38</v>
      </c>
    </row>
    <row r="13" spans="1:13" ht="12.75">
      <c r="A13" s="65" t="s">
        <v>82</v>
      </c>
      <c r="B13" s="8">
        <v>278</v>
      </c>
      <c r="C13" s="8">
        <f>11792+142</f>
        <v>11934</v>
      </c>
      <c r="D13" s="16">
        <f>B13/C13*1000</f>
        <v>23.29478800067035</v>
      </c>
      <c r="E13" s="8">
        <v>119</v>
      </c>
      <c r="F13" s="8">
        <f>6562+59</f>
        <v>6621</v>
      </c>
      <c r="G13" s="16">
        <f>E13/F13*1000</f>
        <v>17.97311584352817</v>
      </c>
      <c r="H13" s="8">
        <v>146</v>
      </c>
      <c r="I13" s="8">
        <f>4692+74</f>
        <v>4766</v>
      </c>
      <c r="J13" s="16">
        <f>H13/I13*1000</f>
        <v>30.63365505665128</v>
      </c>
      <c r="K13" s="8">
        <v>7</v>
      </c>
      <c r="L13" s="8">
        <f>358+3</f>
        <v>361</v>
      </c>
      <c r="M13" s="16">
        <f>K13/L13*1000</f>
        <v>19.39058171745152</v>
      </c>
    </row>
    <row r="14" spans="1:13" ht="12.75">
      <c r="A14" s="66"/>
      <c r="B14" s="76"/>
      <c r="C14" s="76"/>
      <c r="D14" s="92"/>
      <c r="E14" s="76"/>
      <c r="F14" s="76"/>
      <c r="G14" s="92"/>
      <c r="H14" s="76"/>
      <c r="I14" s="76"/>
      <c r="J14" s="92"/>
      <c r="K14" s="103"/>
      <c r="L14" s="76"/>
      <c r="M14" s="102"/>
    </row>
    <row r="16" spans="1:13" ht="51.75" customHeight="1">
      <c r="A16" s="123" t="s">
        <v>170</v>
      </c>
      <c r="B16" s="116"/>
      <c r="C16" s="116"/>
      <c r="D16" s="116"/>
      <c r="E16" s="116"/>
      <c r="F16" s="116"/>
      <c r="G16" s="116"/>
      <c r="H16" s="116"/>
      <c r="I16" s="116"/>
      <c r="J16" s="116"/>
      <c r="K16" s="116"/>
      <c r="L16" s="116"/>
      <c r="M16" s="116"/>
    </row>
    <row r="18" spans="1:13" ht="24.75" customHeight="1">
      <c r="A18" s="107" t="s">
        <v>150</v>
      </c>
      <c r="B18" s="118"/>
      <c r="C18" s="118"/>
      <c r="D18" s="118"/>
      <c r="E18" s="118"/>
      <c r="F18" s="118"/>
      <c r="G18" s="118"/>
      <c r="H18" s="118"/>
      <c r="I18" s="118"/>
      <c r="J18" s="118"/>
      <c r="K18" s="118"/>
      <c r="L18" s="118"/>
      <c r="M18" s="118"/>
    </row>
    <row r="20" ht="12.75">
      <c r="A20" s="2" t="s">
        <v>47</v>
      </c>
    </row>
    <row r="24" ht="12.75">
      <c r="A24" s="31" t="s">
        <v>123</v>
      </c>
    </row>
    <row r="37" spans="3:9" ht="12.75">
      <c r="C37" s="31" t="s">
        <v>124</v>
      </c>
      <c r="I37" s="31" t="s">
        <v>108</v>
      </c>
    </row>
    <row r="38" spans="2:11" ht="12.75">
      <c r="B38" s="31" t="s">
        <v>60</v>
      </c>
      <c r="C38" s="31" t="s">
        <v>35</v>
      </c>
      <c r="D38" s="31" t="s">
        <v>36</v>
      </c>
      <c r="E38" s="31" t="s">
        <v>109</v>
      </c>
      <c r="H38" s="31" t="s">
        <v>60</v>
      </c>
      <c r="I38" s="31" t="s">
        <v>35</v>
      </c>
      <c r="J38" s="31" t="s">
        <v>36</v>
      </c>
      <c r="K38" s="31" t="s">
        <v>109</v>
      </c>
    </row>
    <row r="39" spans="1:11" ht="12.75">
      <c r="A39" s="13" t="s">
        <v>60</v>
      </c>
      <c r="B39" s="44">
        <v>759</v>
      </c>
      <c r="C39" s="12">
        <v>506</v>
      </c>
      <c r="D39" s="12">
        <v>224</v>
      </c>
      <c r="E39" s="12">
        <v>12</v>
      </c>
      <c r="G39" s="13" t="s">
        <v>60</v>
      </c>
      <c r="H39" s="11">
        <v>133231</v>
      </c>
      <c r="I39" s="11">
        <v>104922</v>
      </c>
      <c r="J39" s="11">
        <v>24073</v>
      </c>
      <c r="K39" s="11">
        <f>802+2441+64</f>
        <v>3307</v>
      </c>
    </row>
    <row r="40" spans="2:11" ht="12.75">
      <c r="B40" s="45"/>
      <c r="H40" s="38"/>
      <c r="I40" s="38"/>
      <c r="J40" s="38"/>
      <c r="K40" s="38"/>
    </row>
    <row r="41" spans="1:11" ht="12.75">
      <c r="A41" s="31" t="s">
        <v>80</v>
      </c>
      <c r="B41" s="44">
        <v>360</v>
      </c>
      <c r="C41" s="44">
        <v>286</v>
      </c>
      <c r="D41" s="44">
        <v>64</v>
      </c>
      <c r="E41" s="44">
        <v>7</v>
      </c>
      <c r="G41" s="31" t="s">
        <v>80</v>
      </c>
      <c r="H41" s="11">
        <v>100566</v>
      </c>
      <c r="I41" s="11">
        <v>83771</v>
      </c>
      <c r="J41" s="11">
        <v>13877</v>
      </c>
      <c r="K41" s="11">
        <f>518+1769+34</f>
        <v>2321</v>
      </c>
    </row>
    <row r="42" spans="1:11" ht="12.75">
      <c r="A42" s="31" t="s">
        <v>81</v>
      </c>
      <c r="B42" s="44">
        <v>149</v>
      </c>
      <c r="C42" s="44">
        <v>106</v>
      </c>
      <c r="D42" s="44">
        <v>40</v>
      </c>
      <c r="E42" s="44">
        <v>1</v>
      </c>
      <c r="G42" s="31" t="s">
        <v>81</v>
      </c>
      <c r="H42" s="11">
        <v>20160</v>
      </c>
      <c r="I42" s="11">
        <v>14210</v>
      </c>
      <c r="J42" s="11">
        <v>5204</v>
      </c>
      <c r="K42" s="11">
        <f>201+387+20</f>
        <v>608</v>
      </c>
    </row>
    <row r="43" spans="1:11" ht="12.75">
      <c r="A43" s="31" t="s">
        <v>82</v>
      </c>
      <c r="B43" s="44">
        <v>142</v>
      </c>
      <c r="C43" s="44">
        <v>59</v>
      </c>
      <c r="D43" s="44">
        <v>74</v>
      </c>
      <c r="E43" s="44">
        <v>3</v>
      </c>
      <c r="G43" s="31" t="s">
        <v>82</v>
      </c>
      <c r="H43" s="11">
        <v>11792</v>
      </c>
      <c r="I43" s="11">
        <v>6562</v>
      </c>
      <c r="J43" s="11">
        <v>4692</v>
      </c>
      <c r="K43" s="11">
        <f>78+271+9</f>
        <v>358</v>
      </c>
    </row>
    <row r="44" spans="1:11" ht="12.75">
      <c r="A44" s="31" t="s">
        <v>83</v>
      </c>
      <c r="B44" s="44">
        <v>108</v>
      </c>
      <c r="C44" s="44">
        <v>55</v>
      </c>
      <c r="D44" s="44">
        <v>46</v>
      </c>
      <c r="E44" s="44">
        <v>1</v>
      </c>
      <c r="G44" s="31" t="s">
        <v>83</v>
      </c>
      <c r="H44" s="11">
        <v>713</v>
      </c>
      <c r="I44" s="11">
        <v>379</v>
      </c>
      <c r="J44" s="11">
        <v>300</v>
      </c>
      <c r="K44" s="11">
        <f>5+14+1</f>
        <v>20</v>
      </c>
    </row>
    <row r="45" ht="12.75">
      <c r="B45"/>
    </row>
    <row r="46" spans="3:9" ht="12.75">
      <c r="C46" s="31" t="s">
        <v>125</v>
      </c>
      <c r="I46" s="31" t="s">
        <v>126</v>
      </c>
    </row>
    <row r="47" spans="2:11" ht="12.75">
      <c r="B47" s="31" t="s">
        <v>60</v>
      </c>
      <c r="C47" s="31" t="s">
        <v>35</v>
      </c>
      <c r="D47" s="31" t="s">
        <v>36</v>
      </c>
      <c r="E47" s="31" t="s">
        <v>109</v>
      </c>
      <c r="H47" s="31" t="s">
        <v>60</v>
      </c>
      <c r="I47" s="31" t="s">
        <v>35</v>
      </c>
      <c r="J47" s="31" t="s">
        <v>36</v>
      </c>
      <c r="K47" s="31" t="s">
        <v>109</v>
      </c>
    </row>
    <row r="48" spans="1:11" ht="12.75">
      <c r="A48" s="13" t="s">
        <v>60</v>
      </c>
      <c r="B48" s="12">
        <v>570</v>
      </c>
      <c r="C48" s="12">
        <v>216</v>
      </c>
      <c r="D48" s="12">
        <v>113</v>
      </c>
      <c r="E48" s="12">
        <v>6</v>
      </c>
      <c r="G48" s="13" t="s">
        <v>60</v>
      </c>
      <c r="H48" s="11">
        <f>B39+H39</f>
        <v>133990</v>
      </c>
      <c r="I48" s="11">
        <f>C39+I39</f>
        <v>105428</v>
      </c>
      <c r="J48" s="11">
        <f>D39+J39</f>
        <v>24297</v>
      </c>
      <c r="K48" s="11">
        <f>E39+K39</f>
        <v>3319</v>
      </c>
    </row>
    <row r="49" spans="8:11" ht="12.75">
      <c r="H49" s="38"/>
      <c r="I49" s="38"/>
      <c r="J49" s="38"/>
      <c r="K49" s="38"/>
    </row>
    <row r="50" spans="1:11" ht="12.75">
      <c r="A50" s="31" t="s">
        <v>80</v>
      </c>
      <c r="B50" s="12">
        <v>335</v>
      </c>
      <c r="C50" s="12">
        <v>216</v>
      </c>
      <c r="D50" s="12">
        <v>113</v>
      </c>
      <c r="E50" s="12">
        <v>6</v>
      </c>
      <c r="G50" s="31" t="s">
        <v>80</v>
      </c>
      <c r="H50" s="11">
        <f aca="true" t="shared" si="0" ref="H50:K53">B41+H41</f>
        <v>100926</v>
      </c>
      <c r="I50" s="11">
        <f t="shared" si="0"/>
        <v>84057</v>
      </c>
      <c r="J50" s="11">
        <f t="shared" si="0"/>
        <v>13941</v>
      </c>
      <c r="K50" s="11">
        <f t="shared" si="0"/>
        <v>2328</v>
      </c>
    </row>
    <row r="51" spans="1:11" ht="12.75">
      <c r="A51" s="31" t="s">
        <v>81</v>
      </c>
      <c r="B51" s="12">
        <v>82</v>
      </c>
      <c r="C51" s="12">
        <v>49</v>
      </c>
      <c r="D51" s="12">
        <v>31</v>
      </c>
      <c r="E51" s="12">
        <v>2</v>
      </c>
      <c r="G51" s="31" t="s">
        <v>81</v>
      </c>
      <c r="H51" s="11">
        <f t="shared" si="0"/>
        <v>20309</v>
      </c>
      <c r="I51" s="11">
        <f t="shared" si="0"/>
        <v>14316</v>
      </c>
      <c r="J51" s="11">
        <f t="shared" si="0"/>
        <v>5244</v>
      </c>
      <c r="K51" s="11">
        <f t="shared" si="0"/>
        <v>609</v>
      </c>
    </row>
    <row r="52" spans="1:11" ht="12.75">
      <c r="A52" s="31" t="s">
        <v>82</v>
      </c>
      <c r="B52" s="12">
        <v>136</v>
      </c>
      <c r="C52" s="12">
        <v>60</v>
      </c>
      <c r="D52" s="12">
        <v>72</v>
      </c>
      <c r="E52" s="12">
        <v>4</v>
      </c>
      <c r="G52" s="31" t="s">
        <v>82</v>
      </c>
      <c r="H52" s="11">
        <f t="shared" si="0"/>
        <v>11934</v>
      </c>
      <c r="I52" s="11">
        <f t="shared" si="0"/>
        <v>6621</v>
      </c>
      <c r="J52" s="11">
        <f t="shared" si="0"/>
        <v>4766</v>
      </c>
      <c r="K52" s="11">
        <f t="shared" si="0"/>
        <v>361</v>
      </c>
    </row>
    <row r="53" spans="1:11" ht="12.75">
      <c r="A53" s="31" t="s">
        <v>83</v>
      </c>
      <c r="B53" s="12">
        <v>17</v>
      </c>
      <c r="C53" s="12">
        <v>12</v>
      </c>
      <c r="D53" s="12">
        <v>5</v>
      </c>
      <c r="E53" s="12">
        <v>0</v>
      </c>
      <c r="G53" s="31" t="s">
        <v>83</v>
      </c>
      <c r="H53" s="11">
        <f t="shared" si="0"/>
        <v>821</v>
      </c>
      <c r="I53" s="11">
        <f t="shared" si="0"/>
        <v>434</v>
      </c>
      <c r="J53" s="11">
        <f t="shared" si="0"/>
        <v>346</v>
      </c>
      <c r="K53" s="11">
        <f t="shared" si="0"/>
        <v>21</v>
      </c>
    </row>
    <row r="55" ht="12.75">
      <c r="C55" s="31" t="s">
        <v>127</v>
      </c>
    </row>
    <row r="56" spans="2:5" ht="12.75">
      <c r="B56" s="31" t="s">
        <v>60</v>
      </c>
      <c r="C56" s="31" t="s">
        <v>35</v>
      </c>
      <c r="D56" s="31" t="s">
        <v>36</v>
      </c>
      <c r="E56" s="31" t="s">
        <v>109</v>
      </c>
    </row>
    <row r="57" spans="1:5" ht="12.75">
      <c r="A57" s="13" t="s">
        <v>60</v>
      </c>
      <c r="B57" s="12">
        <f>B39+B48</f>
        <v>1329</v>
      </c>
      <c r="C57" s="12">
        <f>C39+C48</f>
        <v>722</v>
      </c>
      <c r="D57" s="12">
        <f>D39+D48</f>
        <v>337</v>
      </c>
      <c r="E57" s="12">
        <f>E39+E48</f>
        <v>18</v>
      </c>
    </row>
    <row r="59" spans="1:5" ht="12.75">
      <c r="A59" s="31" t="s">
        <v>80</v>
      </c>
      <c r="B59" s="12">
        <f aca="true" t="shared" si="1" ref="B59:E62">B41+B50</f>
        <v>695</v>
      </c>
      <c r="C59" s="12">
        <f t="shared" si="1"/>
        <v>502</v>
      </c>
      <c r="D59" s="12">
        <f t="shared" si="1"/>
        <v>177</v>
      </c>
      <c r="E59" s="12">
        <f t="shared" si="1"/>
        <v>13</v>
      </c>
    </row>
    <row r="60" spans="1:5" ht="12.75">
      <c r="A60" s="31" t="s">
        <v>81</v>
      </c>
      <c r="B60" s="12">
        <f t="shared" si="1"/>
        <v>231</v>
      </c>
      <c r="C60" s="12">
        <f t="shared" si="1"/>
        <v>155</v>
      </c>
      <c r="D60" s="12">
        <f t="shared" si="1"/>
        <v>71</v>
      </c>
      <c r="E60" s="12">
        <f t="shared" si="1"/>
        <v>3</v>
      </c>
    </row>
    <row r="61" spans="1:5" ht="12.75">
      <c r="A61" s="31" t="s">
        <v>82</v>
      </c>
      <c r="B61" s="12">
        <f t="shared" si="1"/>
        <v>278</v>
      </c>
      <c r="C61" s="12">
        <f t="shared" si="1"/>
        <v>119</v>
      </c>
      <c r="D61" s="12">
        <f t="shared" si="1"/>
        <v>146</v>
      </c>
      <c r="E61" s="12">
        <f t="shared" si="1"/>
        <v>7</v>
      </c>
    </row>
    <row r="62" spans="1:5" ht="12.75">
      <c r="A62" s="31" t="s">
        <v>83</v>
      </c>
      <c r="B62" s="12">
        <f t="shared" si="1"/>
        <v>125</v>
      </c>
      <c r="C62" s="12">
        <f t="shared" si="1"/>
        <v>67</v>
      </c>
      <c r="D62" s="12">
        <f t="shared" si="1"/>
        <v>51</v>
      </c>
      <c r="E62" s="12">
        <f t="shared" si="1"/>
        <v>1</v>
      </c>
    </row>
  </sheetData>
  <mergeCells count="15">
    <mergeCell ref="F7:F8"/>
    <mergeCell ref="G7:G8"/>
    <mergeCell ref="B7:B8"/>
    <mergeCell ref="C7:C8"/>
    <mergeCell ref="D7:D8"/>
    <mergeCell ref="A16:M16"/>
    <mergeCell ref="A18:M18"/>
    <mergeCell ref="M7:M8"/>
    <mergeCell ref="L7:L8"/>
    <mergeCell ref="K7:K8"/>
    <mergeCell ref="H7:H8"/>
    <mergeCell ref="I7:I8"/>
    <mergeCell ref="J7:J8"/>
    <mergeCell ref="A6:A8"/>
    <mergeCell ref="E7:E8"/>
  </mergeCells>
  <printOptions horizontalCentered="1"/>
  <pageMargins left="0.25" right="0.25" top="1" bottom="1" header="0" footer="0"/>
  <pageSetup fitToHeight="1" fitToWidth="1" orientation="landscape" scale="92" r:id="rId1"/>
</worksheet>
</file>

<file path=xl/worksheets/sheet2.xml><?xml version="1.0" encoding="utf-8"?>
<worksheet xmlns="http://schemas.openxmlformats.org/spreadsheetml/2006/main" xmlns:r="http://schemas.openxmlformats.org/officeDocument/2006/relationships">
  <sheetPr transitionEvaluation="1" transitionEntry="1"/>
  <dimension ref="A1:E38"/>
  <sheetViews>
    <sheetView workbookViewId="0" topLeftCell="A1">
      <selection activeCell="A1" sqref="A1"/>
    </sheetView>
  </sheetViews>
  <sheetFormatPr defaultColWidth="9.625" defaultRowHeight="12.75"/>
  <cols>
    <col min="1" max="1" width="10.50390625" style="2" customWidth="1"/>
    <col min="2" max="2" width="9.50390625" style="2" customWidth="1"/>
    <col min="3" max="3" width="9.625" style="2" customWidth="1"/>
    <col min="4" max="4" width="10.625" style="2" customWidth="1"/>
    <col min="5" max="5" width="9.125" style="2" customWidth="1"/>
    <col min="6" max="16384" width="9.625" style="2" customWidth="1"/>
  </cols>
  <sheetData>
    <row r="1" ht="12.75">
      <c r="A1" s="1" t="s">
        <v>0</v>
      </c>
    </row>
    <row r="2" spans="1:5" ht="12.75">
      <c r="A2" s="3" t="s">
        <v>1</v>
      </c>
      <c r="B2" s="4"/>
      <c r="C2" s="4"/>
      <c r="D2" s="4"/>
      <c r="E2" s="4"/>
    </row>
    <row r="3" spans="1:5" ht="12.75">
      <c r="A3" s="5" t="s">
        <v>2</v>
      </c>
      <c r="B3" s="4"/>
      <c r="C3" s="4"/>
      <c r="D3" s="4"/>
      <c r="E3" s="4"/>
    </row>
    <row r="4" spans="1:5" ht="12.75">
      <c r="A4" s="3" t="s">
        <v>3</v>
      </c>
      <c r="B4" s="4"/>
      <c r="C4" s="4"/>
      <c r="D4" s="4"/>
      <c r="E4" s="4"/>
    </row>
    <row r="5" spans="1:5" ht="12.75">
      <c r="A5" s="3" t="s">
        <v>4</v>
      </c>
      <c r="B5" s="4"/>
      <c r="C5" s="4"/>
      <c r="D5" s="4"/>
      <c r="E5" s="4"/>
    </row>
    <row r="6" ht="12.75">
      <c r="A6" s="3"/>
    </row>
    <row r="7" spans="1:5" ht="12.75">
      <c r="A7" s="82" t="s">
        <v>138</v>
      </c>
      <c r="B7" s="69"/>
      <c r="C7" s="105" t="s">
        <v>139</v>
      </c>
      <c r="D7" s="68" t="s">
        <v>140</v>
      </c>
      <c r="E7" s="70"/>
    </row>
    <row r="8" spans="1:5" ht="12.75">
      <c r="A8" s="77" t="s">
        <v>32</v>
      </c>
      <c r="B8" s="89" t="s">
        <v>33</v>
      </c>
      <c r="C8" s="106"/>
      <c r="D8" s="77" t="s">
        <v>32</v>
      </c>
      <c r="E8" s="89" t="s">
        <v>33</v>
      </c>
    </row>
    <row r="9" spans="1:5" ht="12.75">
      <c r="A9" s="21"/>
      <c r="B9" s="44"/>
      <c r="C9" s="21"/>
      <c r="D9" s="7"/>
      <c r="E9" s="7"/>
    </row>
    <row r="10" spans="1:5" ht="12.75" hidden="1">
      <c r="A10" s="21"/>
      <c r="B10" s="44"/>
      <c r="C10" s="88">
        <v>1900</v>
      </c>
      <c r="D10" s="46">
        <v>6866</v>
      </c>
      <c r="E10" s="83">
        <v>157.1</v>
      </c>
    </row>
    <row r="11" spans="1:5" ht="12.75" hidden="1">
      <c r="A11" s="21"/>
      <c r="B11" s="44"/>
      <c r="C11" s="88">
        <v>1910</v>
      </c>
      <c r="D11" s="46">
        <v>7998</v>
      </c>
      <c r="E11" s="83">
        <v>124.8</v>
      </c>
    </row>
    <row r="12" spans="1:5" ht="12.75" hidden="1">
      <c r="A12" s="21"/>
      <c r="B12" s="44"/>
      <c r="C12" s="88">
        <v>1920</v>
      </c>
      <c r="D12" s="46">
        <v>8587</v>
      </c>
      <c r="E12" s="83">
        <v>93.1</v>
      </c>
    </row>
    <row r="13" spans="1:5" ht="12.75" hidden="1">
      <c r="A13" s="21"/>
      <c r="B13" s="44"/>
      <c r="C13" s="88">
        <v>1930</v>
      </c>
      <c r="D13" s="46">
        <v>6213</v>
      </c>
      <c r="E13" s="83">
        <v>62.8</v>
      </c>
    </row>
    <row r="14" spans="1:5" ht="12.75" hidden="1">
      <c r="A14" s="21"/>
      <c r="B14" s="85">
        <v>47</v>
      </c>
      <c r="C14" s="88">
        <v>1940</v>
      </c>
      <c r="D14" s="46">
        <v>4022</v>
      </c>
      <c r="E14" s="83">
        <v>40.6</v>
      </c>
    </row>
    <row r="15" spans="1:5" ht="12.75">
      <c r="A15" s="23">
        <v>103825</v>
      </c>
      <c r="B15" s="86">
        <v>28.586178414096917</v>
      </c>
      <c r="C15" s="20">
        <v>1950</v>
      </c>
      <c r="D15" s="47">
        <v>4214</v>
      </c>
      <c r="E15" s="84">
        <v>26.328449595451563</v>
      </c>
    </row>
    <row r="16" spans="1:5" ht="12.75">
      <c r="A16" s="23">
        <v>110873</v>
      </c>
      <c r="B16" s="86">
        <v>26.03966790751201</v>
      </c>
      <c r="C16" s="20">
        <v>1960</v>
      </c>
      <c r="D16" s="8">
        <v>4704</v>
      </c>
      <c r="E16" s="16">
        <v>24.116151259125584</v>
      </c>
    </row>
    <row r="17" spans="1:5" ht="12.75">
      <c r="A17" s="23">
        <v>74667</v>
      </c>
      <c r="B17" s="86">
        <v>20</v>
      </c>
      <c r="C17" s="20">
        <v>1970</v>
      </c>
      <c r="D17" s="8">
        <v>3492</v>
      </c>
      <c r="E17" s="16">
        <v>20.3</v>
      </c>
    </row>
    <row r="18" spans="1:5" ht="12.75">
      <c r="A18" s="23"/>
      <c r="B18" s="86"/>
      <c r="C18" s="20"/>
      <c r="D18" s="8"/>
      <c r="E18" s="16"/>
    </row>
    <row r="19" spans="1:5" ht="12.75">
      <c r="A19" s="23">
        <v>45526</v>
      </c>
      <c r="B19" s="86">
        <v>12.6</v>
      </c>
      <c r="C19" s="20" t="s">
        <v>5</v>
      </c>
      <c r="D19" s="8">
        <v>1851</v>
      </c>
      <c r="E19" s="16">
        <v>12.8</v>
      </c>
    </row>
    <row r="20" spans="1:5" ht="12.75" hidden="1">
      <c r="A20" s="23">
        <v>40030</v>
      </c>
      <c r="B20" s="86">
        <v>10.6</v>
      </c>
      <c r="C20" s="20" t="s">
        <v>6</v>
      </c>
      <c r="D20" s="8">
        <v>1575</v>
      </c>
      <c r="E20" s="16">
        <v>11.4</v>
      </c>
    </row>
    <row r="21" spans="1:5" ht="12.75" hidden="1">
      <c r="A21" s="23">
        <v>38891</v>
      </c>
      <c r="B21" s="86">
        <v>10.4</v>
      </c>
      <c r="C21" s="20" t="s">
        <v>7</v>
      </c>
      <c r="D21" s="8">
        <v>1565</v>
      </c>
      <c r="E21" s="16">
        <v>11.4</v>
      </c>
    </row>
    <row r="22" spans="1:5" ht="12.75" hidden="1">
      <c r="A22" s="23">
        <v>38408</v>
      </c>
      <c r="B22" s="86">
        <v>10.1</v>
      </c>
      <c r="C22" s="20" t="s">
        <v>8</v>
      </c>
      <c r="D22" s="8">
        <v>1538</v>
      </c>
      <c r="E22" s="16">
        <v>10.9</v>
      </c>
    </row>
    <row r="23" spans="1:5" ht="12.75" hidden="1">
      <c r="A23" s="23">
        <v>38910</v>
      </c>
      <c r="B23" s="86">
        <v>10</v>
      </c>
      <c r="C23" s="20" t="s">
        <v>9</v>
      </c>
      <c r="D23" s="8">
        <v>1542</v>
      </c>
      <c r="E23" s="16">
        <v>11</v>
      </c>
    </row>
    <row r="24" spans="1:5" ht="12.75" hidden="1">
      <c r="A24" s="23">
        <v>39655</v>
      </c>
      <c r="B24" s="87">
        <v>9.8</v>
      </c>
      <c r="C24" s="20" t="s">
        <v>10</v>
      </c>
      <c r="D24" s="8">
        <v>1645</v>
      </c>
      <c r="E24" s="17">
        <v>11.1</v>
      </c>
    </row>
    <row r="25" spans="1:5" ht="12.75" hidden="1">
      <c r="A25" s="21"/>
      <c r="B25" s="44"/>
      <c r="C25" s="21"/>
      <c r="D25" s="7"/>
      <c r="E25" s="7"/>
    </row>
    <row r="26" spans="1:5" ht="12.75">
      <c r="A26" s="23">
        <v>38351</v>
      </c>
      <c r="B26" s="87">
        <v>9.2</v>
      </c>
      <c r="C26" s="20" t="s">
        <v>11</v>
      </c>
      <c r="D26" s="8">
        <v>1638</v>
      </c>
      <c r="E26" s="17">
        <v>10.7</v>
      </c>
    </row>
    <row r="27" spans="1:5" ht="12.75">
      <c r="A27" s="23">
        <v>36766</v>
      </c>
      <c r="B27" s="87">
        <v>8.9</v>
      </c>
      <c r="C27" s="20" t="s">
        <v>12</v>
      </c>
      <c r="D27" s="8">
        <v>1554</v>
      </c>
      <c r="E27" s="17">
        <v>10.4</v>
      </c>
    </row>
    <row r="28" spans="1:5" ht="12.75">
      <c r="A28" s="23">
        <v>34628</v>
      </c>
      <c r="B28" s="87">
        <v>8.5</v>
      </c>
      <c r="C28" s="22" t="s">
        <v>13</v>
      </c>
      <c r="D28" s="8">
        <v>1460</v>
      </c>
      <c r="E28" s="17">
        <v>10.2</v>
      </c>
    </row>
    <row r="29" spans="1:5" ht="12.75">
      <c r="A29" s="23">
        <v>33466</v>
      </c>
      <c r="B29" s="87">
        <v>8.4</v>
      </c>
      <c r="C29" s="22" t="s">
        <v>14</v>
      </c>
      <c r="D29" s="8">
        <v>1319</v>
      </c>
      <c r="E29" s="17">
        <v>9.5</v>
      </c>
    </row>
    <row r="30" spans="1:5" ht="12.75">
      <c r="A30" s="23">
        <v>31710</v>
      </c>
      <c r="B30" s="86">
        <v>8</v>
      </c>
      <c r="C30" s="22" t="s">
        <v>15</v>
      </c>
      <c r="D30" s="8">
        <v>1184</v>
      </c>
      <c r="E30" s="17">
        <v>8.6</v>
      </c>
    </row>
    <row r="31" spans="1:5" ht="12.75">
      <c r="A31" s="23">
        <v>29203</v>
      </c>
      <c r="B31" s="87">
        <v>7.6</v>
      </c>
      <c r="C31" s="22" t="s">
        <v>16</v>
      </c>
      <c r="D31" s="8">
        <v>1110</v>
      </c>
      <c r="E31" s="17">
        <v>8.3</v>
      </c>
    </row>
    <row r="32" spans="1:5" ht="12.75">
      <c r="A32" s="23"/>
      <c r="B32" s="87"/>
      <c r="C32" s="22"/>
      <c r="D32" s="8"/>
      <c r="E32" s="17"/>
    </row>
    <row r="33" spans="1:5" ht="12.75">
      <c r="A33" s="23">
        <v>28237</v>
      </c>
      <c r="B33" s="87">
        <v>7.2</v>
      </c>
      <c r="C33" s="22">
        <v>1996</v>
      </c>
      <c r="D33" s="8">
        <v>1072</v>
      </c>
      <c r="E33" s="16">
        <v>8</v>
      </c>
    </row>
    <row r="34" spans="1:5" ht="12.75">
      <c r="A34" s="76"/>
      <c r="B34" s="91"/>
      <c r="C34" s="80"/>
      <c r="D34" s="76"/>
      <c r="E34" s="92"/>
    </row>
    <row r="35" spans="1:5" ht="12.75">
      <c r="A35" s="11"/>
      <c r="B35" s="12"/>
      <c r="C35" s="13"/>
      <c r="D35" s="11"/>
      <c r="E35" s="12"/>
    </row>
    <row r="36" spans="1:5" ht="24.75" customHeight="1">
      <c r="A36" s="107" t="s">
        <v>141</v>
      </c>
      <c r="B36" s="107"/>
      <c r="C36" s="107"/>
      <c r="D36" s="107"/>
      <c r="E36" s="107"/>
    </row>
    <row r="38" spans="1:5" ht="39" customHeight="1">
      <c r="A38" s="107" t="s">
        <v>142</v>
      </c>
      <c r="B38" s="107"/>
      <c r="C38" s="107"/>
      <c r="D38" s="107"/>
      <c r="E38" s="107"/>
    </row>
  </sheetData>
  <mergeCells count="3">
    <mergeCell ref="C7:C8"/>
    <mergeCell ref="A36:E36"/>
    <mergeCell ref="A38:E38"/>
  </mergeCells>
  <printOptions horizontalCentered="1"/>
  <pageMargins left="0.75" right="0.75" top="1" bottom="1" header="0" footer="0"/>
  <pageSetup orientation="portrait"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2.75"/>
  <cols>
    <col min="1" max="1" width="10.625" style="2" customWidth="1"/>
    <col min="2" max="3" width="7.625" style="2" customWidth="1"/>
    <col min="4" max="11" width="6.625" style="2" customWidth="1"/>
    <col min="12" max="16384" width="9.00390625" style="2" customWidth="1"/>
  </cols>
  <sheetData>
    <row r="1" ht="12.75">
      <c r="A1" s="1"/>
    </row>
    <row r="2" spans="1:11" ht="12.75">
      <c r="A2" s="3" t="s">
        <v>17</v>
      </c>
      <c r="B2" s="4"/>
      <c r="C2" s="4"/>
      <c r="D2" s="4"/>
      <c r="E2" s="4"/>
      <c r="F2" s="4"/>
      <c r="G2" s="4"/>
      <c r="H2" s="4"/>
      <c r="I2" s="4"/>
      <c r="J2" s="4"/>
      <c r="K2" s="4"/>
    </row>
    <row r="3" spans="1:11" ht="12.75">
      <c r="A3" s="5" t="s">
        <v>18</v>
      </c>
      <c r="B3" s="4"/>
      <c r="C3" s="4"/>
      <c r="D3" s="4"/>
      <c r="E3" s="4"/>
      <c r="F3" s="4"/>
      <c r="G3" s="4"/>
      <c r="H3" s="4"/>
      <c r="I3" s="4"/>
      <c r="J3" s="4"/>
      <c r="K3" s="4"/>
    </row>
    <row r="4" spans="1:11" ht="12.75">
      <c r="A4" s="3" t="s">
        <v>19</v>
      </c>
      <c r="B4" s="4"/>
      <c r="C4" s="4"/>
      <c r="D4" s="4"/>
      <c r="E4" s="4"/>
      <c r="F4" s="4"/>
      <c r="G4" s="4"/>
      <c r="H4" s="4"/>
      <c r="I4" s="4"/>
      <c r="J4" s="4"/>
      <c r="K4" s="4"/>
    </row>
    <row r="6" spans="1:11" ht="12.75">
      <c r="A6" s="108" t="s">
        <v>139</v>
      </c>
      <c r="B6" s="110" t="s">
        <v>87</v>
      </c>
      <c r="C6" s="111"/>
      <c r="D6" s="111"/>
      <c r="E6" s="111"/>
      <c r="F6" s="111"/>
      <c r="G6" s="111"/>
      <c r="H6" s="111"/>
      <c r="I6" s="111"/>
      <c r="J6" s="111"/>
      <c r="K6" s="112"/>
    </row>
    <row r="7" spans="1:11" ht="12.75">
      <c r="A7" s="109"/>
      <c r="B7" s="53" t="s">
        <v>147</v>
      </c>
      <c r="C7" s="54"/>
      <c r="D7" s="55" t="s">
        <v>146</v>
      </c>
      <c r="E7" s="54"/>
      <c r="F7" s="55" t="s">
        <v>145</v>
      </c>
      <c r="G7" s="54"/>
      <c r="H7" s="55" t="s">
        <v>144</v>
      </c>
      <c r="I7" s="54"/>
      <c r="J7" s="55" t="s">
        <v>143</v>
      </c>
      <c r="K7" s="54"/>
    </row>
    <row r="8" spans="1:11" ht="12.75">
      <c r="A8" s="106"/>
      <c r="B8" s="51" t="s">
        <v>32</v>
      </c>
      <c r="C8" s="51" t="s">
        <v>33</v>
      </c>
      <c r="D8" s="51" t="s">
        <v>32</v>
      </c>
      <c r="E8" s="51" t="s">
        <v>33</v>
      </c>
      <c r="F8" s="51" t="s">
        <v>32</v>
      </c>
      <c r="G8" s="51" t="s">
        <v>33</v>
      </c>
      <c r="H8" s="51" t="s">
        <v>32</v>
      </c>
      <c r="I8" s="51" t="s">
        <v>33</v>
      </c>
      <c r="J8" s="51" t="s">
        <v>32</v>
      </c>
      <c r="K8" s="51" t="s">
        <v>33</v>
      </c>
    </row>
    <row r="9" spans="1:11" ht="12.75">
      <c r="A9" s="21"/>
      <c r="B9" s="7"/>
      <c r="C9" s="7"/>
      <c r="D9" s="7"/>
      <c r="E9" s="7"/>
      <c r="F9" s="7"/>
      <c r="G9" s="7"/>
      <c r="H9" s="7"/>
      <c r="I9" s="7"/>
      <c r="J9" s="7"/>
      <c r="K9" s="7"/>
    </row>
    <row r="10" spans="1:11" ht="12.75">
      <c r="A10" s="20" t="s">
        <v>20</v>
      </c>
      <c r="B10" s="8">
        <v>3492</v>
      </c>
      <c r="C10" s="16">
        <v>20.34</v>
      </c>
      <c r="D10" s="8">
        <v>1367</v>
      </c>
      <c r="E10" s="16">
        <v>7.96</v>
      </c>
      <c r="F10" s="8">
        <v>1095</v>
      </c>
      <c r="G10" s="16">
        <v>6.38</v>
      </c>
      <c r="H10" s="8">
        <v>221</v>
      </c>
      <c r="I10" s="16">
        <v>1.29</v>
      </c>
      <c r="J10" s="8">
        <v>809</v>
      </c>
      <c r="K10" s="16">
        <v>4.71</v>
      </c>
    </row>
    <row r="11" spans="1:11" ht="12.75">
      <c r="A11" s="20" t="s">
        <v>21</v>
      </c>
      <c r="B11" s="8">
        <v>2205</v>
      </c>
      <c r="C11" s="16">
        <v>16.46</v>
      </c>
      <c r="D11" s="8">
        <v>856</v>
      </c>
      <c r="E11" s="16">
        <v>6.39</v>
      </c>
      <c r="F11" s="8">
        <v>461</v>
      </c>
      <c r="G11" s="16">
        <v>3.44</v>
      </c>
      <c r="H11" s="8">
        <v>246</v>
      </c>
      <c r="I11" s="16">
        <v>1.84</v>
      </c>
      <c r="J11" s="8">
        <v>642</v>
      </c>
      <c r="K11" s="16">
        <v>4.79</v>
      </c>
    </row>
    <row r="12" spans="1:11" ht="12.75">
      <c r="A12" s="20" t="s">
        <v>5</v>
      </c>
      <c r="B12" s="8">
        <v>1851</v>
      </c>
      <c r="C12" s="16">
        <v>12.75</v>
      </c>
      <c r="D12" s="8">
        <v>790</v>
      </c>
      <c r="E12" s="16">
        <v>5.44</v>
      </c>
      <c r="F12" s="8">
        <v>310</v>
      </c>
      <c r="G12" s="16">
        <v>2.14</v>
      </c>
      <c r="H12" s="8">
        <v>184</v>
      </c>
      <c r="I12" s="16">
        <v>1.27</v>
      </c>
      <c r="J12" s="8">
        <v>567</v>
      </c>
      <c r="K12" s="16">
        <v>3.91</v>
      </c>
    </row>
    <row r="13" spans="1:11" ht="12.75">
      <c r="A13" s="21"/>
      <c r="B13" s="8"/>
      <c r="C13" s="16"/>
      <c r="D13" s="8"/>
      <c r="E13" s="16"/>
      <c r="F13" s="8"/>
      <c r="G13" s="16"/>
      <c r="H13" s="8"/>
      <c r="I13" s="16"/>
      <c r="J13" s="8"/>
      <c r="K13" s="16"/>
    </row>
    <row r="14" spans="1:11" ht="12.75">
      <c r="A14" s="20" t="s">
        <v>11</v>
      </c>
      <c r="B14" s="8">
        <v>1638</v>
      </c>
      <c r="C14" s="17">
        <v>10.7</v>
      </c>
      <c r="D14" s="17">
        <v>673</v>
      </c>
      <c r="E14" s="17">
        <v>4.4</v>
      </c>
      <c r="F14" s="17">
        <v>219</v>
      </c>
      <c r="G14" s="17">
        <v>1.4</v>
      </c>
      <c r="H14" s="17">
        <v>181</v>
      </c>
      <c r="I14" s="17">
        <v>1.2</v>
      </c>
      <c r="J14" s="17">
        <v>565</v>
      </c>
      <c r="K14" s="17">
        <v>3.7</v>
      </c>
    </row>
    <row r="15" spans="1:11" ht="12.75">
      <c r="A15" s="20" t="s">
        <v>12</v>
      </c>
      <c r="B15" s="8">
        <v>1554</v>
      </c>
      <c r="C15" s="17">
        <v>10.4</v>
      </c>
      <c r="D15" s="17">
        <v>663</v>
      </c>
      <c r="E15" s="17">
        <v>4.4</v>
      </c>
      <c r="F15" s="17">
        <v>182</v>
      </c>
      <c r="G15" s="17">
        <v>1.2</v>
      </c>
      <c r="H15" s="17">
        <v>158</v>
      </c>
      <c r="I15" s="17">
        <v>1.1</v>
      </c>
      <c r="J15" s="17">
        <v>551</v>
      </c>
      <c r="K15" s="17">
        <v>3.7</v>
      </c>
    </row>
    <row r="16" spans="1:11" ht="12.75">
      <c r="A16" s="20" t="s">
        <v>13</v>
      </c>
      <c r="B16" s="8">
        <v>1460</v>
      </c>
      <c r="C16" s="16">
        <f>B16/143827*1000</f>
        <v>10.151084288763583</v>
      </c>
      <c r="D16" s="17">
        <v>648</v>
      </c>
      <c r="E16" s="16">
        <f>D16/143827*1000</f>
        <v>4.505412752821098</v>
      </c>
      <c r="F16" s="17">
        <v>173</v>
      </c>
      <c r="G16" s="16">
        <f>F16/143827*1000</f>
        <v>1.202833960243904</v>
      </c>
      <c r="H16" s="17">
        <v>141</v>
      </c>
      <c r="I16" s="16">
        <f>H16/143827*1000</f>
        <v>0.9803444415860721</v>
      </c>
      <c r="J16" s="17">
        <v>498</v>
      </c>
      <c r="K16" s="16">
        <f>J16/143827*1000</f>
        <v>3.4624931341125103</v>
      </c>
    </row>
    <row r="17" spans="1:11" ht="12.75">
      <c r="A17" s="20" t="s">
        <v>14</v>
      </c>
      <c r="B17" s="8">
        <v>1319</v>
      </c>
      <c r="C17" s="16">
        <f>B17/139560*1000</f>
        <v>9.451132129550015</v>
      </c>
      <c r="D17" s="17">
        <v>551</v>
      </c>
      <c r="E17" s="16">
        <f>D17/139560*1000</f>
        <v>3.9481226712525075</v>
      </c>
      <c r="F17" s="17">
        <v>157</v>
      </c>
      <c r="G17" s="16">
        <f>F17/139560*1000</f>
        <v>1.1249641731155058</v>
      </c>
      <c r="H17" s="17">
        <v>148</v>
      </c>
      <c r="I17" s="16">
        <f>H17/139560*1000</f>
        <v>1.0604757810260819</v>
      </c>
      <c r="J17" s="17">
        <v>463</v>
      </c>
      <c r="K17" s="16">
        <f>J17/139560*1000</f>
        <v>3.3175695041559186</v>
      </c>
    </row>
    <row r="18" spans="1:11" ht="12.75">
      <c r="A18" s="22" t="s">
        <v>15</v>
      </c>
      <c r="B18" s="8">
        <v>1184</v>
      </c>
      <c r="C18" s="16">
        <v>8.6</v>
      </c>
      <c r="D18" s="17">
        <v>521</v>
      </c>
      <c r="E18" s="16">
        <v>3.8</v>
      </c>
      <c r="F18" s="17">
        <v>136</v>
      </c>
      <c r="G18" s="16">
        <v>1</v>
      </c>
      <c r="H18" s="17">
        <v>118</v>
      </c>
      <c r="I18" s="16">
        <v>0.9</v>
      </c>
      <c r="J18" s="17">
        <v>409</v>
      </c>
      <c r="K18" s="16">
        <v>3</v>
      </c>
    </row>
    <row r="19" spans="1:11" ht="12.75">
      <c r="A19" s="22"/>
      <c r="B19" s="8"/>
      <c r="C19" s="16"/>
      <c r="D19" s="17"/>
      <c r="E19" s="16"/>
      <c r="F19" s="17"/>
      <c r="G19" s="16"/>
      <c r="H19" s="17"/>
      <c r="I19" s="16"/>
      <c r="J19" s="17"/>
      <c r="K19" s="16"/>
    </row>
    <row r="20" spans="1:11" ht="12.75">
      <c r="A20" s="22" t="s">
        <v>16</v>
      </c>
      <c r="B20" s="26">
        <v>1110</v>
      </c>
      <c r="C20" s="27">
        <f>B20/134169*1000</f>
        <v>8.273148044630279</v>
      </c>
      <c r="D20" s="7">
        <v>470</v>
      </c>
      <c r="E20" s="27">
        <f>D20/134169*1000</f>
        <v>3.5030446675461544</v>
      </c>
      <c r="F20" s="7">
        <v>126</v>
      </c>
      <c r="G20" s="27">
        <f>F20/134169*1000</f>
        <v>0.9391141023634372</v>
      </c>
      <c r="H20" s="7">
        <v>129</v>
      </c>
      <c r="I20" s="27">
        <f>H20/134169*1000</f>
        <v>0.961473961943519</v>
      </c>
      <c r="J20" s="7">
        <v>385</v>
      </c>
      <c r="K20" s="27">
        <f>J20/134169*1000</f>
        <v>2.8695153127771693</v>
      </c>
    </row>
    <row r="21" spans="1:11" ht="12.75">
      <c r="A21" s="22" t="s">
        <v>22</v>
      </c>
      <c r="B21" s="26">
        <v>1072</v>
      </c>
      <c r="C21" s="27">
        <f>B21/134169*1000</f>
        <v>7.989923156615909</v>
      </c>
      <c r="D21" s="7">
        <v>444</v>
      </c>
      <c r="E21" s="27">
        <f>D21/134169*1000</f>
        <v>3.309259217852112</v>
      </c>
      <c r="F21" s="7">
        <v>126</v>
      </c>
      <c r="G21" s="27">
        <f>F21/134169*1000</f>
        <v>0.9391141023634372</v>
      </c>
      <c r="H21" s="7">
        <v>133</v>
      </c>
      <c r="I21" s="27">
        <f>H21/134169*1000</f>
        <v>0.9912871080502949</v>
      </c>
      <c r="J21" s="7">
        <v>369</v>
      </c>
      <c r="K21" s="27">
        <f>J21/134169*1000</f>
        <v>2.750262728350066</v>
      </c>
    </row>
    <row r="22" spans="1:11" ht="12.75">
      <c r="A22" s="80"/>
      <c r="B22" s="50"/>
      <c r="C22" s="81"/>
      <c r="D22" s="74"/>
      <c r="E22" s="81"/>
      <c r="F22" s="74"/>
      <c r="G22" s="81"/>
      <c r="H22" s="74"/>
      <c r="I22" s="81"/>
      <c r="J22" s="74"/>
      <c r="K22" s="81"/>
    </row>
    <row r="24" ht="12.75">
      <c r="A24" s="2" t="s">
        <v>23</v>
      </c>
    </row>
    <row r="26" ht="12.75">
      <c r="A26" s="2" t="s">
        <v>148</v>
      </c>
    </row>
  </sheetData>
  <mergeCells count="2">
    <mergeCell ref="A6:A8"/>
    <mergeCell ref="B6:K6"/>
  </mergeCells>
  <printOptions horizontalCentered="1"/>
  <pageMargins left="0.5" right="0.5" top="1" bottom="1" header="0" footer="0"/>
  <pageSetup orientation="portrait" scale="80"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2.75"/>
  <cols>
    <col min="1" max="1" width="17.875" style="2" customWidth="1"/>
    <col min="2" max="2" width="8.125" style="2" customWidth="1"/>
    <col min="3" max="3" width="10.625" style="2" customWidth="1"/>
    <col min="4" max="4" width="6.625" style="2" customWidth="1"/>
    <col min="5" max="6" width="9.625" style="2" customWidth="1"/>
    <col min="7" max="10" width="8.625" style="2" customWidth="1"/>
    <col min="11" max="16384" width="9.00390625" style="2" customWidth="1"/>
  </cols>
  <sheetData>
    <row r="1" ht="12.75">
      <c r="A1" s="1"/>
    </row>
    <row r="2" spans="1:10" ht="12.75">
      <c r="A2" s="3" t="s">
        <v>24</v>
      </c>
      <c r="B2" s="4"/>
      <c r="C2" s="4"/>
      <c r="D2" s="4"/>
      <c r="E2" s="4"/>
      <c r="F2" s="4"/>
      <c r="G2" s="4"/>
      <c r="H2" s="4"/>
      <c r="I2" s="4"/>
      <c r="J2" s="4"/>
    </row>
    <row r="3" spans="1:10" ht="12.75">
      <c r="A3" s="5" t="s">
        <v>25</v>
      </c>
      <c r="B3" s="4"/>
      <c r="C3" s="4"/>
      <c r="D3" s="4"/>
      <c r="E3" s="4"/>
      <c r="F3" s="4"/>
      <c r="G3" s="4"/>
      <c r="H3" s="4"/>
      <c r="I3" s="4"/>
      <c r="J3" s="4"/>
    </row>
    <row r="4" spans="1:10" ht="12.75">
      <c r="A4" s="3" t="s">
        <v>26</v>
      </c>
      <c r="B4" s="4"/>
      <c r="C4" s="4"/>
      <c r="D4" s="4"/>
      <c r="E4" s="4"/>
      <c r="F4" s="4"/>
      <c r="G4" s="4"/>
      <c r="H4" s="4"/>
      <c r="I4" s="4"/>
      <c r="J4" s="4"/>
    </row>
    <row r="6" spans="1:10" ht="12.75">
      <c r="A6" s="105" t="s">
        <v>27</v>
      </c>
      <c r="B6" s="113" t="s">
        <v>135</v>
      </c>
      <c r="C6" s="55" t="s">
        <v>28</v>
      </c>
      <c r="D6" s="54"/>
      <c r="E6" s="55" t="s">
        <v>29</v>
      </c>
      <c r="F6" s="54"/>
      <c r="G6" s="55" t="s">
        <v>30</v>
      </c>
      <c r="H6" s="54"/>
      <c r="I6" s="55" t="s">
        <v>31</v>
      </c>
      <c r="J6" s="54"/>
    </row>
    <row r="7" spans="1:10" ht="12.75">
      <c r="A7" s="106"/>
      <c r="B7" s="114"/>
      <c r="C7" s="51" t="s">
        <v>32</v>
      </c>
      <c r="D7" s="51" t="s">
        <v>33</v>
      </c>
      <c r="E7" s="51" t="s">
        <v>32</v>
      </c>
      <c r="F7" s="51" t="s">
        <v>33</v>
      </c>
      <c r="G7" s="51" t="s">
        <v>32</v>
      </c>
      <c r="H7" s="51" t="s">
        <v>33</v>
      </c>
      <c r="I7" s="51" t="s">
        <v>32</v>
      </c>
      <c r="J7" s="51" t="s">
        <v>33</v>
      </c>
    </row>
    <row r="8" spans="1:10" ht="12.75">
      <c r="A8" s="21"/>
      <c r="B8" s="7"/>
      <c r="C8" s="7"/>
      <c r="D8" s="7"/>
      <c r="E8" s="7"/>
      <c r="F8" s="7"/>
      <c r="G8" s="7"/>
      <c r="H8" s="7"/>
      <c r="I8" s="7"/>
      <c r="J8" s="7"/>
    </row>
    <row r="9" spans="1:10" ht="12.75">
      <c r="A9" s="65" t="s">
        <v>34</v>
      </c>
      <c r="B9" s="8">
        <v>133231</v>
      </c>
      <c r="C9" s="8">
        <v>1072</v>
      </c>
      <c r="D9" s="16">
        <v>8.046175439649932</v>
      </c>
      <c r="E9" s="17">
        <v>570</v>
      </c>
      <c r="F9" s="16">
        <v>4.278283582649683</v>
      </c>
      <c r="G9" s="8">
        <v>759</v>
      </c>
      <c r="H9" s="16">
        <v>5.696872349528262</v>
      </c>
      <c r="I9" s="8">
        <v>1329</v>
      </c>
      <c r="J9" s="16">
        <v>9.918650645570565</v>
      </c>
    </row>
    <row r="10" spans="1:10" ht="12.75">
      <c r="A10" s="21"/>
      <c r="B10" s="7"/>
      <c r="C10" s="7"/>
      <c r="D10" s="7"/>
      <c r="E10" s="7"/>
      <c r="F10" s="16"/>
      <c r="G10" s="7"/>
      <c r="H10" s="7"/>
      <c r="I10" s="7"/>
      <c r="J10" s="16"/>
    </row>
    <row r="11" spans="1:10" ht="12.75">
      <c r="A11" s="65" t="s">
        <v>35</v>
      </c>
      <c r="B11" s="8">
        <v>104922</v>
      </c>
      <c r="C11" s="8">
        <v>627</v>
      </c>
      <c r="D11" s="16">
        <v>5.975867787499285</v>
      </c>
      <c r="E11" s="17">
        <v>337</v>
      </c>
      <c r="F11" s="16">
        <v>3.2119097996607002</v>
      </c>
      <c r="G11" s="8">
        <v>506</v>
      </c>
      <c r="H11" s="16">
        <v>4.799484008043404</v>
      </c>
      <c r="I11" s="8">
        <v>843</v>
      </c>
      <c r="J11" s="16">
        <v>7.995978297985355</v>
      </c>
    </row>
    <row r="12" spans="1:10" ht="12.75">
      <c r="A12" s="65" t="s">
        <v>36</v>
      </c>
      <c r="B12" s="8">
        <v>24073</v>
      </c>
      <c r="C12" s="8">
        <v>421</v>
      </c>
      <c r="D12" s="16">
        <v>17.48847256262202</v>
      </c>
      <c r="E12" s="17">
        <v>221</v>
      </c>
      <c r="F12" s="16">
        <v>9.180409587504673</v>
      </c>
      <c r="G12" s="8">
        <v>224</v>
      </c>
      <c r="H12" s="16">
        <v>9.219245174301355</v>
      </c>
      <c r="I12" s="8">
        <v>445</v>
      </c>
      <c r="J12" s="16">
        <v>18.315018315018317</v>
      </c>
    </row>
    <row r="13" spans="1:10" ht="12.75">
      <c r="A13" s="65" t="s">
        <v>37</v>
      </c>
      <c r="B13" s="8">
        <v>802</v>
      </c>
      <c r="C13" s="8">
        <v>11</v>
      </c>
      <c r="D13" s="16">
        <v>13.71571072319202</v>
      </c>
      <c r="E13" s="18">
        <v>6</v>
      </c>
      <c r="F13" s="16">
        <v>7.481296758104738</v>
      </c>
      <c r="G13" s="19">
        <v>4</v>
      </c>
      <c r="H13" s="34" t="s">
        <v>38</v>
      </c>
      <c r="I13" s="8">
        <v>10</v>
      </c>
      <c r="J13" s="16">
        <v>12.40694789081886</v>
      </c>
    </row>
    <row r="14" spans="1:10" ht="12.75" hidden="1">
      <c r="A14" s="65" t="s">
        <v>39</v>
      </c>
      <c r="B14" s="8">
        <v>2441</v>
      </c>
      <c r="C14" s="17">
        <v>10</v>
      </c>
      <c r="D14" s="16">
        <v>4.096681687832856</v>
      </c>
      <c r="E14" s="17">
        <v>6</v>
      </c>
      <c r="F14" s="16">
        <v>2.4580090126997134</v>
      </c>
      <c r="G14" s="17">
        <v>8</v>
      </c>
      <c r="H14" s="16">
        <v>3.2666394446712945</v>
      </c>
      <c r="I14" s="8">
        <v>14</v>
      </c>
      <c r="J14" s="16">
        <v>5.716619028174765</v>
      </c>
    </row>
    <row r="15" spans="1:10" ht="12.75" hidden="1">
      <c r="A15" s="65" t="s">
        <v>40</v>
      </c>
      <c r="B15" s="8">
        <v>64</v>
      </c>
      <c r="C15" s="34" t="s">
        <v>41</v>
      </c>
      <c r="D15" s="34" t="s">
        <v>41</v>
      </c>
      <c r="E15" s="34" t="s">
        <v>41</v>
      </c>
      <c r="F15" s="34" t="s">
        <v>41</v>
      </c>
      <c r="G15" s="34" t="s">
        <v>41</v>
      </c>
      <c r="H15" s="34" t="s">
        <v>41</v>
      </c>
      <c r="I15" s="34" t="s">
        <v>41</v>
      </c>
      <c r="J15" s="34" t="s">
        <v>41</v>
      </c>
    </row>
    <row r="16" spans="1:10" ht="12.75">
      <c r="A16" s="65" t="s">
        <v>42</v>
      </c>
      <c r="B16" s="8"/>
      <c r="C16" s="29"/>
      <c r="D16" s="34"/>
      <c r="E16" s="29"/>
      <c r="F16" s="34"/>
      <c r="G16" s="29"/>
      <c r="H16" s="34"/>
      <c r="I16" s="29"/>
      <c r="J16" s="78"/>
    </row>
    <row r="17" spans="1:10" ht="12.75">
      <c r="A17" s="65" t="s">
        <v>43</v>
      </c>
      <c r="B17" s="8">
        <v>2505</v>
      </c>
      <c r="C17" s="8">
        <v>10</v>
      </c>
      <c r="D17" s="34">
        <v>3.992015968063872</v>
      </c>
      <c r="E17" s="8">
        <v>6</v>
      </c>
      <c r="F17" s="34">
        <v>2.395209580838323</v>
      </c>
      <c r="G17" s="29">
        <v>8</v>
      </c>
      <c r="H17" s="16">
        <v>3.1834460803820135</v>
      </c>
      <c r="I17" s="29">
        <v>14</v>
      </c>
      <c r="J17" s="16">
        <v>5.571030640668524</v>
      </c>
    </row>
    <row r="18" spans="1:10" ht="13.5" thickBot="1">
      <c r="A18" s="93" t="s">
        <v>44</v>
      </c>
      <c r="B18" s="94">
        <v>929</v>
      </c>
      <c r="C18" s="94">
        <v>3</v>
      </c>
      <c r="D18" s="95" t="s">
        <v>38</v>
      </c>
      <c r="E18" s="96" t="s">
        <v>41</v>
      </c>
      <c r="F18" s="96" t="s">
        <v>41</v>
      </c>
      <c r="G18" s="94">
        <v>17</v>
      </c>
      <c r="H18" s="97">
        <v>17.970401691331922</v>
      </c>
      <c r="I18" s="94">
        <v>17</v>
      </c>
      <c r="J18" s="97">
        <v>17.970401691331922</v>
      </c>
    </row>
    <row r="19" spans="1:10" ht="12.75">
      <c r="A19" s="65" t="s">
        <v>45</v>
      </c>
      <c r="B19" s="8">
        <v>2784</v>
      </c>
      <c r="C19" s="17">
        <v>17</v>
      </c>
      <c r="D19" s="16">
        <v>6.106321839080461</v>
      </c>
      <c r="E19" s="17">
        <v>10</v>
      </c>
      <c r="F19" s="16">
        <v>3.5919540229885056</v>
      </c>
      <c r="G19" s="17">
        <v>13</v>
      </c>
      <c r="H19" s="16">
        <v>4.647836968180193</v>
      </c>
      <c r="I19" s="8">
        <v>23</v>
      </c>
      <c r="J19" s="16">
        <v>8.22309617447265</v>
      </c>
    </row>
    <row r="20" spans="1:10" ht="12.75">
      <c r="A20" s="66" t="s">
        <v>46</v>
      </c>
      <c r="B20" s="48">
        <v>5035</v>
      </c>
      <c r="C20" s="79">
        <v>39</v>
      </c>
      <c r="D20" s="49">
        <v>7.745779543197616</v>
      </c>
      <c r="E20" s="79">
        <v>19</v>
      </c>
      <c r="F20" s="49">
        <v>3.7735849056603774</v>
      </c>
      <c r="G20" s="79">
        <v>23</v>
      </c>
      <c r="H20" s="49">
        <v>4.547251878212732</v>
      </c>
      <c r="I20" s="48">
        <v>42</v>
      </c>
      <c r="J20" s="49">
        <v>8.30367734282325</v>
      </c>
    </row>
    <row r="22" spans="1:10" ht="51.75" customHeight="1">
      <c r="A22" s="115" t="s">
        <v>149</v>
      </c>
      <c r="B22" s="116"/>
      <c r="C22" s="116"/>
      <c r="D22" s="116"/>
      <c r="E22" s="116"/>
      <c r="F22" s="116"/>
      <c r="G22" s="116"/>
      <c r="H22" s="116"/>
      <c r="I22" s="116"/>
      <c r="J22" s="116"/>
    </row>
    <row r="24" spans="1:10" ht="24.75" customHeight="1">
      <c r="A24" s="107" t="s">
        <v>150</v>
      </c>
      <c r="B24" s="107"/>
      <c r="C24" s="107"/>
      <c r="D24" s="107"/>
      <c r="E24" s="107"/>
      <c r="F24" s="107"/>
      <c r="G24" s="107"/>
      <c r="H24" s="107"/>
      <c r="I24" s="107"/>
      <c r="J24" s="107"/>
    </row>
    <row r="26" ht="12.75">
      <c r="A26" s="2" t="s">
        <v>47</v>
      </c>
    </row>
  </sheetData>
  <mergeCells count="4">
    <mergeCell ref="A6:A7"/>
    <mergeCell ref="B6:B7"/>
    <mergeCell ref="A22:J22"/>
    <mergeCell ref="A24:J24"/>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9.00390625" defaultRowHeight="12.75"/>
  <cols>
    <col min="1" max="1" width="33.50390625" style="2" customWidth="1"/>
    <col min="2" max="5" width="6.625" style="2" customWidth="1"/>
    <col min="6" max="7" width="8.625" style="2" customWidth="1"/>
    <col min="8" max="16384" width="9.00390625" style="2" customWidth="1"/>
  </cols>
  <sheetData>
    <row r="2" spans="1:7" ht="12.75">
      <c r="A2" s="3" t="s">
        <v>48</v>
      </c>
      <c r="B2" s="4"/>
      <c r="C2" s="4"/>
      <c r="D2" s="4"/>
      <c r="E2" s="4"/>
      <c r="F2" s="4"/>
      <c r="G2" s="4"/>
    </row>
    <row r="3" spans="1:7" ht="12.75">
      <c r="A3" s="5" t="s">
        <v>49</v>
      </c>
      <c r="B3" s="4"/>
      <c r="C3" s="4"/>
      <c r="D3" s="4"/>
      <c r="E3" s="4"/>
      <c r="F3" s="4"/>
      <c r="G3" s="4"/>
    </row>
    <row r="4" spans="1:7" ht="12.75">
      <c r="A4" s="3" t="s">
        <v>26</v>
      </c>
      <c r="B4" s="4"/>
      <c r="C4" s="4"/>
      <c r="D4" s="4"/>
      <c r="E4" s="4"/>
      <c r="F4" s="4"/>
      <c r="G4" s="4"/>
    </row>
    <row r="6" spans="1:7" ht="12.75">
      <c r="A6" s="105" t="s">
        <v>50</v>
      </c>
      <c r="B6" s="53" t="s">
        <v>87</v>
      </c>
      <c r="C6" s="63"/>
      <c r="D6" s="63"/>
      <c r="E6" s="63"/>
      <c r="F6" s="63"/>
      <c r="G6" s="54"/>
    </row>
    <row r="7" spans="1:7" ht="12.75">
      <c r="A7" s="109"/>
      <c r="B7" s="113" t="s">
        <v>156</v>
      </c>
      <c r="C7" s="117" t="s">
        <v>155</v>
      </c>
      <c r="D7" s="117" t="s">
        <v>154</v>
      </c>
      <c r="E7" s="117" t="s">
        <v>153</v>
      </c>
      <c r="F7" s="117" t="s">
        <v>152</v>
      </c>
      <c r="G7" s="117" t="s">
        <v>151</v>
      </c>
    </row>
    <row r="8" spans="1:7" ht="12.75">
      <c r="A8" s="106"/>
      <c r="B8" s="114"/>
      <c r="C8" s="114"/>
      <c r="D8" s="114"/>
      <c r="E8" s="114"/>
      <c r="F8" s="114"/>
      <c r="G8" s="114"/>
    </row>
    <row r="9" spans="1:7" ht="12.75">
      <c r="A9" s="21"/>
      <c r="B9" s="21"/>
      <c r="C9" s="21"/>
      <c r="D9" s="21"/>
      <c r="E9" s="21"/>
      <c r="F9" s="21"/>
      <c r="G9" s="7"/>
    </row>
    <row r="10" spans="1:7" ht="12.75">
      <c r="A10" s="75" t="s">
        <v>51</v>
      </c>
      <c r="B10" s="21"/>
      <c r="C10" s="21"/>
      <c r="D10" s="21"/>
      <c r="E10" s="21"/>
      <c r="F10" s="21"/>
      <c r="G10" s="7"/>
    </row>
    <row r="11" spans="1:7" ht="12.75">
      <c r="A11" s="75" t="s">
        <v>52</v>
      </c>
      <c r="B11" s="23">
        <v>202</v>
      </c>
      <c r="C11" s="23">
        <v>190</v>
      </c>
      <c r="D11" s="23">
        <v>7</v>
      </c>
      <c r="E11" s="23">
        <v>2</v>
      </c>
      <c r="F11" s="23">
        <v>3</v>
      </c>
      <c r="G11" s="29" t="s">
        <v>41</v>
      </c>
    </row>
    <row r="12" spans="1:7" ht="12.75">
      <c r="A12" s="75" t="s">
        <v>53</v>
      </c>
      <c r="B12" s="23">
        <v>189</v>
      </c>
      <c r="C12" s="23">
        <v>79</v>
      </c>
      <c r="D12" s="23">
        <v>25</v>
      </c>
      <c r="E12" s="23">
        <v>29</v>
      </c>
      <c r="F12" s="23">
        <v>50</v>
      </c>
      <c r="G12" s="8">
        <v>6</v>
      </c>
    </row>
    <row r="13" spans="1:7" ht="12.75">
      <c r="A13" s="75" t="s">
        <v>54</v>
      </c>
      <c r="B13" s="23">
        <v>149</v>
      </c>
      <c r="C13" s="39" t="s">
        <v>41</v>
      </c>
      <c r="D13" s="24">
        <v>1</v>
      </c>
      <c r="E13" s="23">
        <v>12</v>
      </c>
      <c r="F13" s="23">
        <v>118</v>
      </c>
      <c r="G13" s="8">
        <v>18</v>
      </c>
    </row>
    <row r="14" spans="1:7" ht="12.75">
      <c r="A14" s="75" t="s">
        <v>55</v>
      </c>
      <c r="B14" s="23">
        <v>74</v>
      </c>
      <c r="C14" s="23">
        <v>19</v>
      </c>
      <c r="D14" s="23">
        <v>25</v>
      </c>
      <c r="E14" s="23">
        <v>18</v>
      </c>
      <c r="F14" s="23">
        <v>12</v>
      </c>
      <c r="G14" s="29" t="s">
        <v>41</v>
      </c>
    </row>
    <row r="15" spans="1:7" ht="12.75">
      <c r="A15" s="75" t="s">
        <v>56</v>
      </c>
      <c r="B15" s="23">
        <v>71</v>
      </c>
      <c r="C15" s="23">
        <v>36</v>
      </c>
      <c r="D15" s="23">
        <v>11</v>
      </c>
      <c r="E15" s="23">
        <v>11</v>
      </c>
      <c r="F15" s="23">
        <v>11</v>
      </c>
      <c r="G15" s="8">
        <v>2</v>
      </c>
    </row>
    <row r="16" spans="1:7" ht="12.75">
      <c r="A16" s="65" t="s">
        <v>57</v>
      </c>
      <c r="B16" s="23">
        <v>36</v>
      </c>
      <c r="C16" s="39" t="s">
        <v>41</v>
      </c>
      <c r="D16" s="24">
        <v>1</v>
      </c>
      <c r="E16" s="23">
        <v>2</v>
      </c>
      <c r="F16" s="23">
        <v>19</v>
      </c>
      <c r="G16" s="8">
        <v>14</v>
      </c>
    </row>
    <row r="17" spans="1:7" ht="12.75">
      <c r="A17" s="65" t="s">
        <v>58</v>
      </c>
      <c r="B17" s="23">
        <v>10</v>
      </c>
      <c r="C17" s="23">
        <v>1</v>
      </c>
      <c r="D17" s="39" t="s">
        <v>41</v>
      </c>
      <c r="E17" s="39" t="s">
        <v>41</v>
      </c>
      <c r="F17" s="23">
        <v>7</v>
      </c>
      <c r="G17" s="8">
        <v>2</v>
      </c>
    </row>
    <row r="18" spans="1:7" ht="12.75">
      <c r="A18" s="65"/>
      <c r="B18" s="23"/>
      <c r="C18" s="23"/>
      <c r="D18" s="24"/>
      <c r="E18" s="23"/>
      <c r="F18" s="23"/>
      <c r="G18" s="8"/>
    </row>
    <row r="19" spans="1:7" ht="12.75">
      <c r="A19" s="65" t="s">
        <v>59</v>
      </c>
      <c r="B19" s="7">
        <v>341</v>
      </c>
      <c r="C19" s="7">
        <v>119</v>
      </c>
      <c r="D19" s="7">
        <v>56</v>
      </c>
      <c r="E19" s="7">
        <v>59</v>
      </c>
      <c r="F19" s="7">
        <v>89</v>
      </c>
      <c r="G19" s="7">
        <v>18</v>
      </c>
    </row>
    <row r="20" spans="1:7" ht="12.75">
      <c r="A20" s="60"/>
      <c r="B20" s="60"/>
      <c r="C20" s="60"/>
      <c r="D20" s="60"/>
      <c r="E20" s="60"/>
      <c r="F20" s="60"/>
      <c r="G20" s="74"/>
    </row>
    <row r="21" spans="1:7" ht="12.75">
      <c r="A21" s="66" t="s">
        <v>60</v>
      </c>
      <c r="B21" s="76">
        <v>1072</v>
      </c>
      <c r="C21" s="76">
        <v>444</v>
      </c>
      <c r="D21" s="76">
        <v>126</v>
      </c>
      <c r="E21" s="76">
        <v>133</v>
      </c>
      <c r="F21" s="76">
        <v>309</v>
      </c>
      <c r="G21" s="48">
        <v>60</v>
      </c>
    </row>
    <row r="23" ht="12.75">
      <c r="A23" s="2" t="s">
        <v>47</v>
      </c>
    </row>
  </sheetData>
  <mergeCells count="7">
    <mergeCell ref="F7:F8"/>
    <mergeCell ref="G7:G8"/>
    <mergeCell ref="A6:A8"/>
    <mergeCell ref="B7:B8"/>
    <mergeCell ref="C7:C8"/>
    <mergeCell ref="D7:D8"/>
    <mergeCell ref="E7:E8"/>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9.00390625" defaultRowHeight="12.75"/>
  <cols>
    <col min="1" max="1" width="33.125" style="2" customWidth="1"/>
    <col min="2" max="9" width="9.625" style="2" customWidth="1"/>
    <col min="10" max="16384" width="9.00390625" style="2" customWidth="1"/>
  </cols>
  <sheetData>
    <row r="2" spans="1:9" ht="12.75">
      <c r="A2" s="3" t="s">
        <v>61</v>
      </c>
      <c r="B2" s="4"/>
      <c r="C2" s="4"/>
      <c r="D2" s="4"/>
      <c r="E2" s="4"/>
      <c r="F2" s="4"/>
      <c r="G2" s="4"/>
      <c r="H2" s="4"/>
      <c r="I2" s="4"/>
    </row>
    <row r="3" spans="1:9" ht="12.75">
      <c r="A3" s="5" t="s">
        <v>62</v>
      </c>
      <c r="B3" s="4"/>
      <c r="C3" s="4"/>
      <c r="D3" s="4"/>
      <c r="E3" s="4"/>
      <c r="F3" s="4"/>
      <c r="G3" s="4"/>
      <c r="H3" s="4"/>
      <c r="I3" s="4"/>
    </row>
    <row r="4" spans="1:9" ht="12.75">
      <c r="A4" s="3" t="s">
        <v>26</v>
      </c>
      <c r="B4" s="4"/>
      <c r="C4" s="4"/>
      <c r="D4" s="4"/>
      <c r="E4" s="4"/>
      <c r="F4" s="4"/>
      <c r="G4" s="4"/>
      <c r="H4" s="4"/>
      <c r="I4" s="4"/>
    </row>
    <row r="6" spans="1:9" ht="12.75">
      <c r="A6" s="105" t="s">
        <v>50</v>
      </c>
      <c r="B6" s="53" t="s">
        <v>157</v>
      </c>
      <c r="C6" s="63"/>
      <c r="D6" s="63"/>
      <c r="E6" s="63"/>
      <c r="F6" s="63"/>
      <c r="G6" s="63"/>
      <c r="H6" s="63"/>
      <c r="I6" s="54"/>
    </row>
    <row r="7" spans="1:9" ht="12.75">
      <c r="A7" s="109"/>
      <c r="B7" s="53" t="s">
        <v>34</v>
      </c>
      <c r="C7" s="54"/>
      <c r="D7" s="55" t="s">
        <v>35</v>
      </c>
      <c r="E7" s="54"/>
      <c r="F7" s="55" t="s">
        <v>36</v>
      </c>
      <c r="G7" s="54"/>
      <c r="H7" s="55" t="s">
        <v>68</v>
      </c>
      <c r="I7" s="54"/>
    </row>
    <row r="8" spans="1:9" ht="12.75">
      <c r="A8" s="106"/>
      <c r="B8" s="51" t="s">
        <v>32</v>
      </c>
      <c r="C8" s="51" t="s">
        <v>33</v>
      </c>
      <c r="D8" s="51" t="s">
        <v>32</v>
      </c>
      <c r="E8" s="51" t="s">
        <v>33</v>
      </c>
      <c r="F8" s="51" t="s">
        <v>32</v>
      </c>
      <c r="G8" s="51" t="s">
        <v>33</v>
      </c>
      <c r="H8" s="51" t="s">
        <v>32</v>
      </c>
      <c r="I8" s="51" t="s">
        <v>33</v>
      </c>
    </row>
    <row r="9" spans="1:9" ht="12.75">
      <c r="A9" s="21"/>
      <c r="B9" s="7"/>
      <c r="C9" s="7"/>
      <c r="D9" s="7"/>
      <c r="E9" s="7"/>
      <c r="F9" s="7"/>
      <c r="G9" s="7"/>
      <c r="H9" s="7"/>
      <c r="I9" s="7"/>
    </row>
    <row r="10" spans="1:9" ht="12.75">
      <c r="A10" s="65" t="s">
        <v>51</v>
      </c>
      <c r="B10" s="7"/>
      <c r="C10" s="16"/>
      <c r="D10" s="7"/>
      <c r="E10" s="16"/>
      <c r="F10" s="7"/>
      <c r="G10" s="16"/>
      <c r="H10" s="7"/>
      <c r="I10" s="16"/>
    </row>
    <row r="11" spans="1:9" ht="12.75">
      <c r="A11" s="65" t="s">
        <v>63</v>
      </c>
      <c r="B11" s="8">
        <v>202</v>
      </c>
      <c r="C11" s="16">
        <v>151.61636556056774</v>
      </c>
      <c r="D11" s="8">
        <v>99</v>
      </c>
      <c r="E11" s="16">
        <v>94.35580717104135</v>
      </c>
      <c r="F11" s="8">
        <v>96</v>
      </c>
      <c r="G11" s="25">
        <v>398.78702280563283</v>
      </c>
      <c r="H11" s="8">
        <v>7</v>
      </c>
      <c r="I11" s="16">
        <v>211.672210462655</v>
      </c>
    </row>
    <row r="12" spans="1:9" ht="12.75">
      <c r="A12" s="65" t="s">
        <v>53</v>
      </c>
      <c r="B12" s="8">
        <v>189</v>
      </c>
      <c r="C12" s="16">
        <v>141.85887668785793</v>
      </c>
      <c r="D12" s="8">
        <v>136</v>
      </c>
      <c r="E12" s="16">
        <v>129.6200987400164</v>
      </c>
      <c r="F12" s="8">
        <v>49</v>
      </c>
      <c r="G12" s="25">
        <v>203.54754289037513</v>
      </c>
      <c r="H12" s="8">
        <v>4</v>
      </c>
      <c r="I12" s="34" t="s">
        <v>38</v>
      </c>
    </row>
    <row r="13" spans="1:9" ht="12.75">
      <c r="A13" s="65" t="s">
        <v>54</v>
      </c>
      <c r="B13" s="8">
        <v>149</v>
      </c>
      <c r="C13" s="16">
        <v>111.835834002597</v>
      </c>
      <c r="D13" s="8">
        <v>78</v>
      </c>
      <c r="E13" s="16">
        <v>74.3409389832447</v>
      </c>
      <c r="F13" s="8">
        <v>69</v>
      </c>
      <c r="G13" s="25">
        <v>286.62817264154864</v>
      </c>
      <c r="H13" s="8">
        <v>2</v>
      </c>
      <c r="I13" s="34" t="s">
        <v>38</v>
      </c>
    </row>
    <row r="14" spans="1:9" ht="12.75">
      <c r="A14" s="65" t="s">
        <v>55</v>
      </c>
      <c r="B14" s="8">
        <v>74</v>
      </c>
      <c r="C14" s="16">
        <v>55.54262896773273</v>
      </c>
      <c r="D14" s="8">
        <v>44</v>
      </c>
      <c r="E14" s="16">
        <v>41.9359142982406</v>
      </c>
      <c r="F14" s="8">
        <v>26</v>
      </c>
      <c r="G14" s="25">
        <v>108.00481867652557</v>
      </c>
      <c r="H14" s="19">
        <v>2</v>
      </c>
      <c r="I14" s="34" t="s">
        <v>38</v>
      </c>
    </row>
    <row r="15" spans="1:9" ht="12.75">
      <c r="A15" s="65" t="s">
        <v>56</v>
      </c>
      <c r="B15" s="8">
        <v>71</v>
      </c>
      <c r="C15" s="16">
        <v>53.29090076633817</v>
      </c>
      <c r="D15" s="8">
        <v>36</v>
      </c>
      <c r="E15" s="16">
        <v>34.311202607651396</v>
      </c>
      <c r="F15" s="8">
        <v>34</v>
      </c>
      <c r="G15" s="25">
        <v>141.23707057699497</v>
      </c>
      <c r="H15" s="29">
        <v>1</v>
      </c>
      <c r="I15" s="34" t="s">
        <v>38</v>
      </c>
    </row>
    <row r="16" spans="1:9" ht="12.75">
      <c r="A16" s="65" t="s">
        <v>57</v>
      </c>
      <c r="B16" s="8">
        <v>36</v>
      </c>
      <c r="C16" s="16">
        <v>27.020738416734844</v>
      </c>
      <c r="D16" s="8">
        <v>24</v>
      </c>
      <c r="E16" s="16">
        <v>22.874135071767597</v>
      </c>
      <c r="F16" s="8">
        <v>12</v>
      </c>
      <c r="G16" s="25">
        <v>49.848377850704104</v>
      </c>
      <c r="H16" s="29" t="s">
        <v>41</v>
      </c>
      <c r="I16" s="34" t="s">
        <v>41</v>
      </c>
    </row>
    <row r="17" spans="1:9" ht="12.75">
      <c r="A17" s="65" t="s">
        <v>58</v>
      </c>
      <c r="B17" s="8">
        <v>10</v>
      </c>
      <c r="C17" s="16">
        <v>7.505760671315234</v>
      </c>
      <c r="D17" s="8">
        <v>6</v>
      </c>
      <c r="E17" s="16">
        <v>5.718533767941899</v>
      </c>
      <c r="F17" s="8">
        <v>4</v>
      </c>
      <c r="G17" s="41" t="s">
        <v>38</v>
      </c>
      <c r="H17" s="29" t="s">
        <v>41</v>
      </c>
      <c r="I17" s="34" t="s">
        <v>41</v>
      </c>
    </row>
    <row r="18" spans="1:9" ht="12.75">
      <c r="A18" s="21"/>
      <c r="B18" s="26"/>
      <c r="C18" s="16"/>
      <c r="D18" s="26"/>
      <c r="E18" s="27"/>
      <c r="F18" s="26"/>
      <c r="G18" s="28"/>
      <c r="H18" s="26"/>
      <c r="I18" s="16"/>
    </row>
    <row r="19" spans="1:9" ht="12.75">
      <c r="A19" s="66" t="s">
        <v>59</v>
      </c>
      <c r="B19" s="48">
        <v>341</v>
      </c>
      <c r="C19" s="49">
        <v>255.9464388918495</v>
      </c>
      <c r="D19" s="48">
        <v>204</v>
      </c>
      <c r="E19" s="49">
        <v>194.4301481100246</v>
      </c>
      <c r="F19" s="48">
        <v>131</v>
      </c>
      <c r="G19" s="56">
        <v>544.1781248701865</v>
      </c>
      <c r="H19" s="48">
        <v>5</v>
      </c>
      <c r="I19" s="67" t="s">
        <v>38</v>
      </c>
    </row>
    <row r="20" spans="1:9" ht="12.75">
      <c r="A20" s="66" t="s">
        <v>60</v>
      </c>
      <c r="B20" s="48">
        <v>1072</v>
      </c>
      <c r="C20" s="49">
        <v>804.6175439649932</v>
      </c>
      <c r="D20" s="48">
        <v>627</v>
      </c>
      <c r="E20" s="49">
        <v>597.5867787499286</v>
      </c>
      <c r="F20" s="48">
        <v>421</v>
      </c>
      <c r="G20" s="56">
        <v>1748.8472562622023</v>
      </c>
      <c r="H20" s="48">
        <v>21</v>
      </c>
      <c r="I20" s="49">
        <v>635.0166313879649</v>
      </c>
    </row>
    <row r="22" spans="1:9" ht="39.75" customHeight="1">
      <c r="A22" s="107" t="s">
        <v>158</v>
      </c>
      <c r="B22" s="107"/>
      <c r="C22" s="107"/>
      <c r="D22" s="107"/>
      <c r="E22" s="107"/>
      <c r="F22" s="107"/>
      <c r="G22" s="107"/>
      <c r="H22" s="107"/>
      <c r="I22" s="107"/>
    </row>
    <row r="24" spans="1:9" ht="26.25" customHeight="1">
      <c r="A24" s="107" t="s">
        <v>150</v>
      </c>
      <c r="B24" s="107"/>
      <c r="C24" s="107"/>
      <c r="D24" s="107"/>
      <c r="E24" s="107"/>
      <c r="F24" s="107"/>
      <c r="G24" s="107"/>
      <c r="H24" s="107"/>
      <c r="I24" s="107"/>
    </row>
    <row r="26" ht="12.75">
      <c r="A26" s="2" t="s">
        <v>47</v>
      </c>
    </row>
  </sheetData>
  <mergeCells count="3">
    <mergeCell ref="A6:A8"/>
    <mergeCell ref="A22:I22"/>
    <mergeCell ref="A24:I24"/>
  </mergeCells>
  <printOptions horizontalCentered="1"/>
  <pageMargins left="0.5" right="0.5" top="1" bottom="1" header="0" footer="0"/>
  <pageSetup orientation="landscape" scale="90" r:id="rId1"/>
</worksheet>
</file>

<file path=xl/worksheets/sheet7.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9.00390625" defaultRowHeight="12.75"/>
  <cols>
    <col min="1" max="1" width="35.50390625" style="2" customWidth="1"/>
    <col min="2" max="7" width="9.625" style="2" customWidth="1"/>
    <col min="8" max="16384" width="9.00390625" style="2" customWidth="1"/>
  </cols>
  <sheetData>
    <row r="2" spans="1:7" ht="12.75">
      <c r="A2" s="3" t="s">
        <v>64</v>
      </c>
      <c r="B2" s="4"/>
      <c r="C2" s="4"/>
      <c r="D2" s="4"/>
      <c r="E2" s="4"/>
      <c r="F2" s="4"/>
      <c r="G2" s="4"/>
    </row>
    <row r="3" spans="1:7" ht="12.75">
      <c r="A3" s="5" t="s">
        <v>65</v>
      </c>
      <c r="B3" s="4"/>
      <c r="C3" s="4"/>
      <c r="D3" s="4"/>
      <c r="E3" s="4"/>
      <c r="F3" s="4"/>
      <c r="G3" s="4"/>
    </row>
    <row r="4" spans="1:7" ht="12.75">
      <c r="A4" s="3" t="s">
        <v>26</v>
      </c>
      <c r="B4" s="4"/>
      <c r="C4" s="4"/>
      <c r="D4" s="4"/>
      <c r="E4" s="4"/>
      <c r="F4" s="4"/>
      <c r="G4" s="4"/>
    </row>
    <row r="6" spans="1:7" ht="12.75">
      <c r="A6" s="105" t="s">
        <v>50</v>
      </c>
      <c r="B6" s="53" t="s">
        <v>159</v>
      </c>
      <c r="C6" s="63"/>
      <c r="D6" s="63"/>
      <c r="E6" s="63"/>
      <c r="F6" s="63"/>
      <c r="G6" s="54"/>
    </row>
    <row r="7" spans="1:7" ht="12.75">
      <c r="A7" s="109"/>
      <c r="B7" s="57" t="s">
        <v>60</v>
      </c>
      <c r="C7" s="58"/>
      <c r="D7" s="59" t="s">
        <v>160</v>
      </c>
      <c r="E7" s="58"/>
      <c r="F7" s="59" t="s">
        <v>161</v>
      </c>
      <c r="G7" s="58"/>
    </row>
    <row r="8" spans="1:7" ht="12.75">
      <c r="A8" s="106"/>
      <c r="B8" s="51" t="s">
        <v>32</v>
      </c>
      <c r="C8" s="51" t="s">
        <v>33</v>
      </c>
      <c r="D8" s="51" t="s">
        <v>32</v>
      </c>
      <c r="E8" s="51" t="s">
        <v>33</v>
      </c>
      <c r="F8" s="51" t="s">
        <v>32</v>
      </c>
      <c r="G8" s="51" t="s">
        <v>33</v>
      </c>
    </row>
    <row r="9" spans="1:7" ht="12.75">
      <c r="A9" s="21"/>
      <c r="B9" s="7"/>
      <c r="C9" s="7"/>
      <c r="D9" s="7"/>
      <c r="E9" s="7"/>
      <c r="F9" s="7"/>
      <c r="G9" s="7"/>
    </row>
    <row r="10" spans="1:7" ht="12.75">
      <c r="A10" s="65" t="s">
        <v>51</v>
      </c>
      <c r="B10" s="7"/>
      <c r="C10" s="16"/>
      <c r="D10" s="7"/>
      <c r="E10" s="16"/>
      <c r="F10" s="7"/>
      <c r="G10" s="16"/>
    </row>
    <row r="11" spans="1:7" ht="12.75">
      <c r="A11" s="65" t="s">
        <v>63</v>
      </c>
      <c r="B11" s="8">
        <v>202</v>
      </c>
      <c r="C11" s="16">
        <v>151.61636556056774</v>
      </c>
      <c r="D11" s="8">
        <v>96</v>
      </c>
      <c r="E11" s="16">
        <v>140.74801706569707</v>
      </c>
      <c r="F11" s="8">
        <v>105</v>
      </c>
      <c r="G11" s="16">
        <v>161.4937401950229</v>
      </c>
    </row>
    <row r="12" spans="1:7" ht="12.75">
      <c r="A12" s="65" t="s">
        <v>53</v>
      </c>
      <c r="B12" s="8">
        <v>189</v>
      </c>
      <c r="C12" s="16">
        <v>141.85887668785793</v>
      </c>
      <c r="D12" s="8">
        <v>97</v>
      </c>
      <c r="E12" s="16">
        <v>142.21414224346475</v>
      </c>
      <c r="F12" s="8">
        <v>92</v>
      </c>
      <c r="G12" s="16">
        <v>141.4992771232582</v>
      </c>
    </row>
    <row r="13" spans="1:7" ht="12.75">
      <c r="A13" s="65" t="s">
        <v>54</v>
      </c>
      <c r="B13" s="8">
        <v>149</v>
      </c>
      <c r="C13" s="16">
        <v>111.835834002597</v>
      </c>
      <c r="D13" s="8">
        <v>91</v>
      </c>
      <c r="E13" s="16">
        <v>133.41739117685867</v>
      </c>
      <c r="F13" s="8">
        <v>58</v>
      </c>
      <c r="G13" s="16">
        <v>89.20606601248885</v>
      </c>
    </row>
    <row r="14" spans="1:7" ht="12.75">
      <c r="A14" s="65" t="s">
        <v>55</v>
      </c>
      <c r="B14" s="8">
        <v>74</v>
      </c>
      <c r="C14" s="16">
        <v>55.54262896773273</v>
      </c>
      <c r="D14" s="8">
        <v>48</v>
      </c>
      <c r="E14" s="16">
        <v>70.37400853284853</v>
      </c>
      <c r="F14" s="8">
        <v>26</v>
      </c>
      <c r="G14" s="16">
        <v>39.98892614352948</v>
      </c>
    </row>
    <row r="15" spans="1:7" ht="12.75">
      <c r="A15" s="65" t="s">
        <v>56</v>
      </c>
      <c r="B15" s="8">
        <v>71</v>
      </c>
      <c r="C15" s="16">
        <v>53.29090076633817</v>
      </c>
      <c r="D15" s="8">
        <v>38</v>
      </c>
      <c r="E15" s="16">
        <v>55.71275675517176</v>
      </c>
      <c r="F15" s="8">
        <v>33</v>
      </c>
      <c r="G15" s="16">
        <v>50.75517548986434</v>
      </c>
    </row>
    <row r="16" spans="1:7" ht="12.75">
      <c r="A16" s="65" t="s">
        <v>57</v>
      </c>
      <c r="B16" s="8">
        <v>36</v>
      </c>
      <c r="C16" s="16">
        <v>27.020738416734844</v>
      </c>
      <c r="D16" s="8">
        <v>27</v>
      </c>
      <c r="E16" s="16">
        <v>39.5853797997273</v>
      </c>
      <c r="F16" s="8">
        <v>9</v>
      </c>
      <c r="G16" s="16">
        <v>13.84232058814482</v>
      </c>
    </row>
    <row r="17" spans="1:7" ht="12.75">
      <c r="A17" s="65" t="s">
        <v>58</v>
      </c>
      <c r="B17" s="8">
        <v>10</v>
      </c>
      <c r="C17" s="16">
        <v>7.505760671315234</v>
      </c>
      <c r="D17" s="8">
        <v>7</v>
      </c>
      <c r="E17" s="16">
        <v>10.262876244373745</v>
      </c>
      <c r="F17" s="8">
        <v>3</v>
      </c>
      <c r="G17" s="34" t="s">
        <v>38</v>
      </c>
    </row>
    <row r="18" spans="1:7" ht="12.75">
      <c r="A18" s="21"/>
      <c r="B18" s="26"/>
      <c r="C18" s="27"/>
      <c r="D18" s="26"/>
      <c r="E18" s="16"/>
      <c r="F18" s="26"/>
      <c r="G18" s="27"/>
    </row>
    <row r="19" spans="1:7" ht="12.75">
      <c r="A19" s="66" t="s">
        <v>59</v>
      </c>
      <c r="B19" s="48">
        <v>341</v>
      </c>
      <c r="C19" s="49">
        <v>255.9464388918495</v>
      </c>
      <c r="D19" s="48">
        <v>186</v>
      </c>
      <c r="E19" s="49">
        <v>272.69928306478806</v>
      </c>
      <c r="F19" s="48">
        <v>155</v>
      </c>
      <c r="G19" s="49">
        <v>238.39552124027193</v>
      </c>
    </row>
    <row r="20" spans="1:7" ht="12.75">
      <c r="A20" s="66" t="s">
        <v>60</v>
      </c>
      <c r="B20" s="48">
        <v>1072</v>
      </c>
      <c r="C20" s="49">
        <v>804.6175439649932</v>
      </c>
      <c r="D20" s="48">
        <v>590</v>
      </c>
      <c r="E20" s="49">
        <v>865.01385488293</v>
      </c>
      <c r="F20" s="48">
        <v>481</v>
      </c>
      <c r="G20" s="49">
        <v>739.7951336552954</v>
      </c>
    </row>
    <row r="22" spans="1:9" ht="32.25" customHeight="1">
      <c r="A22" s="107" t="s">
        <v>162</v>
      </c>
      <c r="B22" s="107"/>
      <c r="C22" s="107"/>
      <c r="D22" s="107"/>
      <c r="E22" s="107"/>
      <c r="F22" s="107"/>
      <c r="G22" s="107"/>
      <c r="H22" s="107"/>
      <c r="I22" s="107"/>
    </row>
    <row r="24" spans="1:9" ht="27" customHeight="1">
      <c r="A24" s="107" t="s">
        <v>150</v>
      </c>
      <c r="B24" s="107"/>
      <c r="C24" s="107"/>
      <c r="D24" s="107"/>
      <c r="E24" s="107"/>
      <c r="F24" s="107"/>
      <c r="G24" s="107"/>
      <c r="H24" s="107"/>
      <c r="I24" s="107"/>
    </row>
    <row r="26" ht="12.75">
      <c r="A26" s="2" t="s">
        <v>47</v>
      </c>
    </row>
  </sheetData>
  <mergeCells count="3">
    <mergeCell ref="A6:A8"/>
    <mergeCell ref="A24:I24"/>
    <mergeCell ref="A22:I22"/>
  </mergeCells>
  <printOptions horizontalCentered="1"/>
  <pageMargins left="0.5" right="0.5" top="1" bottom="1" header="0" footer="0"/>
  <pageSetup orientation="landscape" r:id="rId1"/>
</worksheet>
</file>

<file path=xl/worksheets/sheet8.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9.00390625" defaultRowHeight="12.75"/>
  <cols>
    <col min="1" max="1" width="11.75390625" style="2" customWidth="1"/>
    <col min="2" max="4" width="9.625" style="2" customWidth="1"/>
    <col min="5" max="5" width="8.75390625" style="2" customWidth="1"/>
    <col min="6" max="6" width="9.625" style="2" customWidth="1"/>
    <col min="7" max="7" width="10.625" style="2" customWidth="1"/>
    <col min="8" max="8" width="7.625" style="2" customWidth="1"/>
    <col min="9" max="13" width="9.625" style="2" customWidth="1"/>
    <col min="14" max="16384" width="9.00390625" style="2" customWidth="1"/>
  </cols>
  <sheetData>
    <row r="2" spans="1:13" ht="12.75">
      <c r="A2" s="3" t="s">
        <v>66</v>
      </c>
      <c r="B2" s="4"/>
      <c r="C2" s="4"/>
      <c r="D2" s="4"/>
      <c r="E2" s="4"/>
      <c r="F2" s="4"/>
      <c r="G2" s="4"/>
      <c r="H2" s="4"/>
      <c r="I2" s="4"/>
      <c r="J2" s="4"/>
      <c r="K2" s="4"/>
      <c r="L2" s="4"/>
      <c r="M2" s="4"/>
    </row>
    <row r="3" spans="1:13" ht="12.75">
      <c r="A3" s="5" t="s">
        <v>67</v>
      </c>
      <c r="B3" s="4"/>
      <c r="C3" s="4"/>
      <c r="D3" s="4"/>
      <c r="E3" s="4"/>
      <c r="F3" s="4"/>
      <c r="G3" s="4"/>
      <c r="H3" s="4"/>
      <c r="I3" s="4"/>
      <c r="J3" s="4"/>
      <c r="K3" s="4"/>
      <c r="L3" s="4"/>
      <c r="M3" s="4"/>
    </row>
    <row r="4" spans="1:13" ht="12.75">
      <c r="A4" s="3" t="s">
        <v>26</v>
      </c>
      <c r="B4" s="4"/>
      <c r="C4" s="4"/>
      <c r="D4" s="4"/>
      <c r="E4" s="4"/>
      <c r="F4" s="4"/>
      <c r="G4" s="4"/>
      <c r="H4" s="4"/>
      <c r="I4" s="4"/>
      <c r="J4" s="4"/>
      <c r="K4" s="4"/>
      <c r="L4" s="4"/>
      <c r="M4" s="4"/>
    </row>
    <row r="7" spans="1:13" ht="12.75">
      <c r="A7" s="117" t="s">
        <v>132</v>
      </c>
      <c r="B7" s="53" t="s">
        <v>34</v>
      </c>
      <c r="C7" s="63"/>
      <c r="D7" s="54"/>
      <c r="E7" s="55" t="s">
        <v>35</v>
      </c>
      <c r="F7" s="63"/>
      <c r="G7" s="54"/>
      <c r="H7" s="55" t="s">
        <v>36</v>
      </c>
      <c r="I7" s="63"/>
      <c r="J7" s="54"/>
      <c r="K7" s="55" t="s">
        <v>68</v>
      </c>
      <c r="L7" s="63"/>
      <c r="M7" s="54"/>
    </row>
    <row r="8" spans="1:13" ht="12.75">
      <c r="A8" s="119"/>
      <c r="B8" s="117" t="s">
        <v>137</v>
      </c>
      <c r="C8" s="117" t="s">
        <v>135</v>
      </c>
      <c r="D8" s="113" t="s">
        <v>136</v>
      </c>
      <c r="E8" s="121" t="s">
        <v>137</v>
      </c>
      <c r="F8" s="117" t="s">
        <v>135</v>
      </c>
      <c r="G8" s="113" t="s">
        <v>136</v>
      </c>
      <c r="H8" s="121" t="s">
        <v>137</v>
      </c>
      <c r="I8" s="117" t="s">
        <v>135</v>
      </c>
      <c r="J8" s="113" t="s">
        <v>136</v>
      </c>
      <c r="K8" s="121" t="s">
        <v>137</v>
      </c>
      <c r="L8" s="117" t="s">
        <v>135</v>
      </c>
      <c r="M8" s="113" t="s">
        <v>136</v>
      </c>
    </row>
    <row r="9" spans="1:13" ht="12.75">
      <c r="A9" s="114"/>
      <c r="B9" s="114"/>
      <c r="C9" s="114"/>
      <c r="D9" s="120"/>
      <c r="E9" s="122"/>
      <c r="F9" s="114"/>
      <c r="G9" s="120"/>
      <c r="H9" s="122"/>
      <c r="I9" s="114"/>
      <c r="J9" s="120"/>
      <c r="K9" s="122"/>
      <c r="L9" s="114"/>
      <c r="M9" s="120"/>
    </row>
    <row r="10" spans="1:13" ht="12.75">
      <c r="A10" s="21"/>
      <c r="B10" s="7"/>
      <c r="C10" s="7"/>
      <c r="D10" s="7"/>
      <c r="E10" s="7"/>
      <c r="F10" s="7"/>
      <c r="G10" s="7"/>
      <c r="H10" s="7"/>
      <c r="I10" s="7"/>
      <c r="J10" s="7"/>
      <c r="K10" s="7"/>
      <c r="L10" s="7"/>
      <c r="M10" s="7"/>
    </row>
    <row r="11" spans="1:13" ht="12.75">
      <c r="A11" s="66" t="s">
        <v>69</v>
      </c>
      <c r="B11" s="48">
        <v>1072</v>
      </c>
      <c r="C11" s="48">
        <v>133231</v>
      </c>
      <c r="D11" s="49">
        <v>8.046175439649932</v>
      </c>
      <c r="E11" s="48">
        <v>627</v>
      </c>
      <c r="F11" s="48">
        <v>104922</v>
      </c>
      <c r="G11" s="49">
        <v>5.975867787499285</v>
      </c>
      <c r="H11" s="48">
        <v>421</v>
      </c>
      <c r="I11" s="48">
        <v>24073</v>
      </c>
      <c r="J11" s="49">
        <v>17.48847256262202</v>
      </c>
      <c r="K11" s="50">
        <v>21</v>
      </c>
      <c r="L11" s="48">
        <v>3307</v>
      </c>
      <c r="M11" s="49">
        <v>6.350166313879649</v>
      </c>
    </row>
    <row r="12" spans="1:13" ht="12.75">
      <c r="A12" s="21"/>
      <c r="B12" s="26"/>
      <c r="C12" s="26"/>
      <c r="D12" s="27"/>
      <c r="E12" s="26"/>
      <c r="F12" s="8"/>
      <c r="G12" s="27"/>
      <c r="H12" s="26"/>
      <c r="I12" s="26"/>
      <c r="J12" s="27"/>
      <c r="K12" s="8"/>
      <c r="L12" s="26"/>
      <c r="M12" s="7"/>
    </row>
    <row r="13" spans="1:13" ht="12.75">
      <c r="A13" s="65" t="s">
        <v>70</v>
      </c>
      <c r="B13" s="8">
        <v>6</v>
      </c>
      <c r="C13" s="8">
        <v>330</v>
      </c>
      <c r="D13" s="16">
        <v>18.18181818181818</v>
      </c>
      <c r="E13" s="8">
        <v>3</v>
      </c>
      <c r="F13" s="8">
        <v>122</v>
      </c>
      <c r="G13" s="34" t="s">
        <v>38</v>
      </c>
      <c r="H13" s="8">
        <v>3</v>
      </c>
      <c r="I13" s="8">
        <v>201</v>
      </c>
      <c r="J13" s="34" t="s">
        <v>38</v>
      </c>
      <c r="K13" s="29" t="s">
        <v>41</v>
      </c>
      <c r="L13" s="8">
        <v>6</v>
      </c>
      <c r="M13" s="34" t="s">
        <v>41</v>
      </c>
    </row>
    <row r="14" spans="1:13" ht="12.75">
      <c r="A14" s="65" t="s">
        <v>71</v>
      </c>
      <c r="B14" s="8">
        <v>192</v>
      </c>
      <c r="C14" s="8">
        <v>15899</v>
      </c>
      <c r="D14" s="16">
        <v>12.076231209510032</v>
      </c>
      <c r="E14" s="8">
        <v>89</v>
      </c>
      <c r="F14" s="8">
        <v>10166</v>
      </c>
      <c r="G14" s="16">
        <v>8.754672437536888</v>
      </c>
      <c r="H14" s="8">
        <v>95</v>
      </c>
      <c r="I14" s="8">
        <v>5376</v>
      </c>
      <c r="J14" s="16">
        <v>17.671130952380953</v>
      </c>
      <c r="K14" s="8">
        <v>7</v>
      </c>
      <c r="L14" s="8">
        <v>298</v>
      </c>
      <c r="M14" s="16">
        <v>23.48993288590604</v>
      </c>
    </row>
    <row r="15" spans="1:13" ht="12.75">
      <c r="A15" s="65" t="s">
        <v>72</v>
      </c>
      <c r="B15" s="8">
        <v>281</v>
      </c>
      <c r="C15" s="8">
        <v>31231</v>
      </c>
      <c r="D15" s="16">
        <v>8.997470462040921</v>
      </c>
      <c r="E15" s="8">
        <v>146</v>
      </c>
      <c r="F15" s="8">
        <v>22699</v>
      </c>
      <c r="G15" s="16">
        <v>6.432001409753733</v>
      </c>
      <c r="H15" s="8">
        <v>128</v>
      </c>
      <c r="I15" s="8">
        <v>7683</v>
      </c>
      <c r="J15" s="16">
        <v>16.66015879213849</v>
      </c>
      <c r="K15" s="8">
        <v>6</v>
      </c>
      <c r="L15" s="8">
        <v>706</v>
      </c>
      <c r="M15" s="16">
        <v>8.4985835694051</v>
      </c>
    </row>
    <row r="16" spans="1:13" ht="12.75">
      <c r="A16" s="65" t="s">
        <v>73</v>
      </c>
      <c r="B16" s="8">
        <v>281</v>
      </c>
      <c r="C16" s="8">
        <v>39286</v>
      </c>
      <c r="D16" s="16">
        <v>7.152675253270885</v>
      </c>
      <c r="E16" s="8">
        <v>191</v>
      </c>
      <c r="F16" s="8">
        <v>32420</v>
      </c>
      <c r="G16" s="16">
        <v>5.891425046267736</v>
      </c>
      <c r="H16" s="8">
        <v>87</v>
      </c>
      <c r="I16" s="8">
        <v>5523</v>
      </c>
      <c r="J16" s="16">
        <v>15.752308527973929</v>
      </c>
      <c r="K16" s="8">
        <v>3</v>
      </c>
      <c r="L16" s="8">
        <v>1053</v>
      </c>
      <c r="M16" s="34" t="s">
        <v>38</v>
      </c>
    </row>
    <row r="17" spans="1:13" ht="12.75">
      <c r="A17" s="65" t="s">
        <v>74</v>
      </c>
      <c r="B17" s="8">
        <v>291</v>
      </c>
      <c r="C17" s="8">
        <v>44202</v>
      </c>
      <c r="D17" s="16">
        <v>6.583412515270802</v>
      </c>
      <c r="E17" s="8">
        <v>183</v>
      </c>
      <c r="F17" s="8">
        <v>37632</v>
      </c>
      <c r="G17" s="16">
        <v>4.862882653061225</v>
      </c>
      <c r="H17" s="8">
        <v>102</v>
      </c>
      <c r="I17" s="8">
        <v>4981</v>
      </c>
      <c r="J17" s="16">
        <v>20.477815699658702</v>
      </c>
      <c r="K17" s="8">
        <v>5</v>
      </c>
      <c r="L17" s="8">
        <v>1179</v>
      </c>
      <c r="M17" s="34" t="s">
        <v>38</v>
      </c>
    </row>
    <row r="18" spans="1:13" ht="12.75">
      <c r="A18" s="65" t="s">
        <v>75</v>
      </c>
      <c r="B18" s="8">
        <v>11</v>
      </c>
      <c r="C18" s="8">
        <v>2256</v>
      </c>
      <c r="D18" s="16">
        <v>4.875886524822695</v>
      </c>
      <c r="E18" s="8">
        <v>7</v>
      </c>
      <c r="F18" s="8">
        <v>1864</v>
      </c>
      <c r="G18" s="16">
        <v>3.755364806866953</v>
      </c>
      <c r="H18" s="8">
        <v>4</v>
      </c>
      <c r="I18" s="8">
        <v>303</v>
      </c>
      <c r="J18" s="34" t="s">
        <v>38</v>
      </c>
      <c r="K18" s="29" t="s">
        <v>41</v>
      </c>
      <c r="L18" s="8">
        <v>65</v>
      </c>
      <c r="M18" s="34" t="s">
        <v>41</v>
      </c>
    </row>
    <row r="19" spans="1:13" ht="12.75">
      <c r="A19" s="60"/>
      <c r="B19" s="60"/>
      <c r="C19" s="60"/>
      <c r="D19" s="60"/>
      <c r="E19" s="60"/>
      <c r="F19" s="60"/>
      <c r="G19" s="60"/>
      <c r="H19" s="60"/>
      <c r="I19" s="60"/>
      <c r="J19" s="60"/>
      <c r="K19" s="60"/>
      <c r="L19" s="60"/>
      <c r="M19" s="60"/>
    </row>
    <row r="20" spans="1:13" ht="12.75">
      <c r="A20" s="44"/>
      <c r="B20" s="44"/>
      <c r="C20" s="44"/>
      <c r="D20" s="44"/>
      <c r="E20" s="44"/>
      <c r="F20" s="44"/>
      <c r="G20" s="44"/>
      <c r="H20" s="44"/>
      <c r="I20" s="44"/>
      <c r="J20" s="44"/>
      <c r="K20" s="44"/>
      <c r="L20" s="44"/>
      <c r="M20" s="44"/>
    </row>
    <row r="21" spans="1:13" ht="39.75" customHeight="1">
      <c r="A21" s="107" t="s">
        <v>163</v>
      </c>
      <c r="B21" s="116"/>
      <c r="C21" s="116"/>
      <c r="D21" s="116"/>
      <c r="E21" s="116"/>
      <c r="F21" s="116"/>
      <c r="G21" s="116"/>
      <c r="H21" s="116"/>
      <c r="I21" s="116"/>
      <c r="J21" s="116"/>
      <c r="K21" s="116"/>
      <c r="L21" s="116"/>
      <c r="M21" s="116"/>
    </row>
    <row r="23" spans="1:13" ht="26.25" customHeight="1">
      <c r="A23" s="107" t="s">
        <v>150</v>
      </c>
      <c r="B23" s="118"/>
      <c r="C23" s="118"/>
      <c r="D23" s="118"/>
      <c r="E23" s="118"/>
      <c r="F23" s="118"/>
      <c r="G23" s="118"/>
      <c r="H23" s="118"/>
      <c r="I23" s="118"/>
      <c r="J23" s="118"/>
      <c r="K23" s="118"/>
      <c r="L23" s="118"/>
      <c r="M23" s="118"/>
    </row>
    <row r="25" ht="12.75">
      <c r="A25" s="2" t="s">
        <v>47</v>
      </c>
    </row>
  </sheetData>
  <mergeCells count="15">
    <mergeCell ref="M8:M9"/>
    <mergeCell ref="I8:I9"/>
    <mergeCell ref="J8:J9"/>
    <mergeCell ref="K8:K9"/>
    <mergeCell ref="L8:L9"/>
    <mergeCell ref="A23:M23"/>
    <mergeCell ref="A21:M21"/>
    <mergeCell ref="A7:A9"/>
    <mergeCell ref="B8:B9"/>
    <mergeCell ref="C8:C9"/>
    <mergeCell ref="D8:D9"/>
    <mergeCell ref="E8:E9"/>
    <mergeCell ref="F8:F9"/>
    <mergeCell ref="G8:G9"/>
    <mergeCell ref="H8:H9"/>
  </mergeCells>
  <printOptions horizontalCentered="1"/>
  <pageMargins left="0" right="0" top="1" bottom="1" header="0" footer="0"/>
  <pageSetup orientation="landscape" scale="90" r:id="rId1"/>
</worksheet>
</file>

<file path=xl/worksheets/sheet9.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9.00390625" defaultRowHeight="12.75"/>
  <cols>
    <col min="1" max="1" width="15.375" style="2" customWidth="1"/>
    <col min="2" max="4" width="9.625" style="2" customWidth="1"/>
    <col min="5" max="5" width="10.625" style="2" customWidth="1"/>
    <col min="6" max="6" width="9.625" style="2" customWidth="1"/>
    <col min="7" max="7" width="10.625" style="2" customWidth="1"/>
    <col min="8" max="10" width="9.625" style="2" customWidth="1"/>
    <col min="11" max="11" width="6.75390625" style="2" customWidth="1"/>
    <col min="12" max="12" width="6.875" style="2" customWidth="1"/>
    <col min="13" max="13" width="9.625" style="2" customWidth="1"/>
    <col min="14" max="16384" width="9.00390625" style="2" customWidth="1"/>
  </cols>
  <sheetData>
    <row r="2" spans="1:13" ht="12.75">
      <c r="A2" s="3" t="s">
        <v>76</v>
      </c>
      <c r="B2" s="4"/>
      <c r="C2" s="4"/>
      <c r="D2" s="4"/>
      <c r="E2" s="4"/>
      <c r="F2" s="4"/>
      <c r="G2" s="4"/>
      <c r="H2" s="4"/>
      <c r="I2" s="4"/>
      <c r="J2" s="4"/>
      <c r="K2" s="4"/>
      <c r="L2" s="4"/>
      <c r="M2" s="4"/>
    </row>
    <row r="3" spans="1:13" ht="12.75">
      <c r="A3" s="5" t="s">
        <v>77</v>
      </c>
      <c r="B3" s="4"/>
      <c r="C3" s="4"/>
      <c r="D3" s="4"/>
      <c r="E3" s="4"/>
      <c r="F3" s="4"/>
      <c r="G3" s="4"/>
      <c r="H3" s="4"/>
      <c r="I3" s="4"/>
      <c r="J3" s="4"/>
      <c r="K3" s="4"/>
      <c r="L3" s="4"/>
      <c r="M3" s="4"/>
    </row>
    <row r="4" spans="1:13" ht="12.75">
      <c r="A4" s="3" t="s">
        <v>78</v>
      </c>
      <c r="B4" s="4"/>
      <c r="C4" s="4"/>
      <c r="D4" s="4"/>
      <c r="E4" s="4"/>
      <c r="F4" s="4"/>
      <c r="G4" s="4"/>
      <c r="H4" s="4"/>
      <c r="I4" s="4"/>
      <c r="J4" s="4"/>
      <c r="K4" s="4"/>
      <c r="L4" s="4"/>
      <c r="M4" s="4"/>
    </row>
    <row r="6" spans="1:13" ht="12.75">
      <c r="A6" s="117" t="s">
        <v>131</v>
      </c>
      <c r="B6" s="53" t="s">
        <v>34</v>
      </c>
      <c r="C6" s="63"/>
      <c r="D6" s="54"/>
      <c r="E6" s="55" t="s">
        <v>35</v>
      </c>
      <c r="F6" s="63"/>
      <c r="G6" s="54"/>
      <c r="H6" s="55" t="s">
        <v>36</v>
      </c>
      <c r="I6" s="63"/>
      <c r="J6" s="54"/>
      <c r="K6" s="55" t="s">
        <v>68</v>
      </c>
      <c r="L6" s="63"/>
      <c r="M6" s="54"/>
    </row>
    <row r="7" spans="1:13" ht="12.75">
      <c r="A7" s="119"/>
      <c r="B7" s="117" t="s">
        <v>137</v>
      </c>
      <c r="C7" s="117" t="s">
        <v>135</v>
      </c>
      <c r="D7" s="113" t="s">
        <v>136</v>
      </c>
      <c r="E7" s="121" t="s">
        <v>137</v>
      </c>
      <c r="F7" s="117" t="s">
        <v>135</v>
      </c>
      <c r="G7" s="113" t="s">
        <v>136</v>
      </c>
      <c r="H7" s="121" t="s">
        <v>137</v>
      </c>
      <c r="I7" s="117" t="s">
        <v>135</v>
      </c>
      <c r="J7" s="113" t="s">
        <v>136</v>
      </c>
      <c r="K7" s="121" t="s">
        <v>137</v>
      </c>
      <c r="L7" s="117" t="s">
        <v>135</v>
      </c>
      <c r="M7" s="113" t="s">
        <v>136</v>
      </c>
    </row>
    <row r="8" spans="1:13" ht="12.75">
      <c r="A8" s="114"/>
      <c r="B8" s="114"/>
      <c r="C8" s="114"/>
      <c r="D8" s="120"/>
      <c r="E8" s="122"/>
      <c r="F8" s="114"/>
      <c r="G8" s="120"/>
      <c r="H8" s="122"/>
      <c r="I8" s="114"/>
      <c r="J8" s="120"/>
      <c r="K8" s="122"/>
      <c r="L8" s="114"/>
      <c r="M8" s="120"/>
    </row>
    <row r="9" spans="1:13" ht="21.75" customHeight="1">
      <c r="A9" s="66" t="s">
        <v>79</v>
      </c>
      <c r="B9" s="48">
        <v>1072</v>
      </c>
      <c r="C9" s="48">
        <v>133231</v>
      </c>
      <c r="D9" s="49">
        <v>8.046175439649932</v>
      </c>
      <c r="E9" s="48">
        <v>627</v>
      </c>
      <c r="F9" s="48">
        <v>104922</v>
      </c>
      <c r="G9" s="49">
        <v>5.975867787499285</v>
      </c>
      <c r="H9" s="48">
        <v>421</v>
      </c>
      <c r="I9" s="48">
        <v>24073</v>
      </c>
      <c r="J9" s="49">
        <v>17.48847256262202</v>
      </c>
      <c r="K9" s="48">
        <v>21</v>
      </c>
      <c r="L9" s="48">
        <v>3307</v>
      </c>
      <c r="M9" s="49">
        <v>6.350166313879649</v>
      </c>
    </row>
    <row r="10" spans="1:13" ht="12.75">
      <c r="A10" s="21"/>
      <c r="B10" s="8"/>
      <c r="C10" s="26"/>
      <c r="D10" s="27"/>
      <c r="E10" s="8"/>
      <c r="F10" s="8"/>
      <c r="G10" s="27"/>
      <c r="H10" s="26"/>
      <c r="I10" s="26"/>
      <c r="J10" s="27"/>
      <c r="K10" s="26"/>
      <c r="L10" s="26"/>
      <c r="M10" s="27"/>
    </row>
    <row r="11" spans="1:13" ht="12.75">
      <c r="A11" s="65" t="s">
        <v>80</v>
      </c>
      <c r="B11" s="8">
        <v>635</v>
      </c>
      <c r="C11" s="8">
        <v>100566</v>
      </c>
      <c r="D11" s="16">
        <v>6.314261281148699</v>
      </c>
      <c r="E11" s="8">
        <v>427</v>
      </c>
      <c r="F11" s="8">
        <v>83771</v>
      </c>
      <c r="G11" s="16">
        <v>5.097229351446205</v>
      </c>
      <c r="H11" s="8">
        <v>196</v>
      </c>
      <c r="I11" s="8">
        <v>13877</v>
      </c>
      <c r="J11" s="16">
        <v>14.124090221229372</v>
      </c>
      <c r="K11" s="8">
        <v>11</v>
      </c>
      <c r="L11" s="8">
        <v>2321</v>
      </c>
      <c r="M11" s="16">
        <v>4.739336492890995</v>
      </c>
    </row>
    <row r="12" spans="1:13" ht="12.75">
      <c r="A12" s="65" t="s">
        <v>81</v>
      </c>
      <c r="B12" s="8">
        <v>188</v>
      </c>
      <c r="C12" s="8">
        <v>20160</v>
      </c>
      <c r="D12" s="16">
        <v>9.325396825396826</v>
      </c>
      <c r="E12" s="8">
        <v>99</v>
      </c>
      <c r="F12" s="8">
        <v>14210</v>
      </c>
      <c r="G12" s="16">
        <v>6.9669247009148485</v>
      </c>
      <c r="H12" s="8">
        <v>83</v>
      </c>
      <c r="I12" s="8">
        <v>5204</v>
      </c>
      <c r="J12" s="16">
        <v>15.949269792467334</v>
      </c>
      <c r="K12" s="8">
        <v>5</v>
      </c>
      <c r="L12" s="8">
        <v>608</v>
      </c>
      <c r="M12" s="34" t="s">
        <v>38</v>
      </c>
    </row>
    <row r="13" spans="1:13" ht="12.75">
      <c r="A13" s="65" t="s">
        <v>82</v>
      </c>
      <c r="B13" s="8">
        <v>225</v>
      </c>
      <c r="C13" s="8">
        <v>11792</v>
      </c>
      <c r="D13" s="16">
        <v>19.080732700135684</v>
      </c>
      <c r="E13" s="8">
        <v>82</v>
      </c>
      <c r="F13" s="8">
        <v>6562</v>
      </c>
      <c r="G13" s="16">
        <v>12.496190185918927</v>
      </c>
      <c r="H13" s="8">
        <v>137</v>
      </c>
      <c r="I13" s="8">
        <v>4692</v>
      </c>
      <c r="J13" s="16">
        <v>29.198635976129584</v>
      </c>
      <c r="K13" s="8">
        <v>5</v>
      </c>
      <c r="L13" s="8">
        <v>358</v>
      </c>
      <c r="M13" s="34" t="s">
        <v>38</v>
      </c>
    </row>
    <row r="14" spans="1:13" ht="12.75">
      <c r="A14" s="66"/>
      <c r="B14" s="76"/>
      <c r="C14" s="76"/>
      <c r="D14" s="92"/>
      <c r="E14" s="76"/>
      <c r="F14" s="76"/>
      <c r="G14" s="92"/>
      <c r="H14" s="76"/>
      <c r="I14" s="76"/>
      <c r="J14" s="102"/>
      <c r="K14" s="103"/>
      <c r="L14" s="76"/>
      <c r="M14" s="102"/>
    </row>
    <row r="15" spans="1:13" ht="12.75">
      <c r="A15" s="99"/>
      <c r="B15" s="90"/>
      <c r="C15" s="90"/>
      <c r="D15" s="86"/>
      <c r="E15" s="90"/>
      <c r="F15" s="90"/>
      <c r="G15" s="86"/>
      <c r="H15" s="90"/>
      <c r="I15" s="90"/>
      <c r="J15" s="100"/>
      <c r="K15" s="101"/>
      <c r="L15" s="90"/>
      <c r="M15" s="100"/>
    </row>
    <row r="16" spans="1:13" ht="54" customHeight="1">
      <c r="A16" s="123" t="s">
        <v>164</v>
      </c>
      <c r="B16" s="116"/>
      <c r="C16" s="116"/>
      <c r="D16" s="116"/>
      <c r="E16" s="116"/>
      <c r="F16" s="116"/>
      <c r="G16" s="116"/>
      <c r="H16" s="116"/>
      <c r="I16" s="116"/>
      <c r="J16" s="116"/>
      <c r="K16" s="116"/>
      <c r="L16" s="116"/>
      <c r="M16" s="116"/>
    </row>
    <row r="18" spans="1:13" ht="25.5" customHeight="1">
      <c r="A18" s="107" t="s">
        <v>150</v>
      </c>
      <c r="B18" s="118"/>
      <c r="C18" s="118"/>
      <c r="D18" s="118"/>
      <c r="E18" s="118"/>
      <c r="F18" s="118"/>
      <c r="G18" s="118"/>
      <c r="H18" s="118"/>
      <c r="I18" s="118"/>
      <c r="J18" s="118"/>
      <c r="K18" s="118"/>
      <c r="L18" s="118"/>
      <c r="M18" s="118"/>
    </row>
    <row r="20" ht="12.75">
      <c r="A20" s="2" t="s">
        <v>47</v>
      </c>
    </row>
    <row r="27" ht="12.75">
      <c r="A27" s="31" t="s">
        <v>84</v>
      </c>
    </row>
  </sheetData>
  <mergeCells count="15">
    <mergeCell ref="A6:A8"/>
    <mergeCell ref="J7:J8"/>
    <mergeCell ref="B7:B8"/>
    <mergeCell ref="C7:C8"/>
    <mergeCell ref="D7:D8"/>
    <mergeCell ref="A18:M18"/>
    <mergeCell ref="E7:E8"/>
    <mergeCell ref="F7:F8"/>
    <mergeCell ref="G7:G8"/>
    <mergeCell ref="A16:M16"/>
    <mergeCell ref="M7:M8"/>
    <mergeCell ref="L7:L8"/>
    <mergeCell ref="K7:K8"/>
    <mergeCell ref="H7:H8"/>
    <mergeCell ref="I7:I8"/>
  </mergeCells>
  <printOptions horizontalCentered="1"/>
  <pageMargins left="0.25" right="0.25" top="1" bottom="1" header="0" footer="0"/>
  <pageSetup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1998-02-17T20:34:17Z</cp:lastPrinted>
  <dcterms:created xsi:type="dcterms:W3CDTF">2003-07-11T13:21:45Z</dcterms:created>
  <dcterms:modified xsi:type="dcterms:W3CDTF">2003-10-28T14:34:49Z</dcterms:modified>
  <cp:category/>
  <cp:version/>
  <cp:contentType/>
  <cp:contentStatus/>
</cp:coreProperties>
</file>