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s>
  <definedNames/>
  <calcPr fullCalcOnLoad="1"/>
</workbook>
</file>

<file path=xl/sharedStrings.xml><?xml version="1.0" encoding="utf-8"?>
<sst xmlns="http://schemas.openxmlformats.org/spreadsheetml/2006/main" count="745" uniqueCount="287">
  <si>
    <t>Number and Percent of Live Births by Level of Prenatal Care and Race of Mother</t>
  </si>
  <si>
    <t>Race of Mother</t>
  </si>
  <si>
    <t xml:space="preserve">      Total</t>
  </si>
  <si>
    <t xml:space="preserve">      White</t>
  </si>
  <si>
    <t xml:space="preserve">      Black</t>
  </si>
  <si>
    <t xml:space="preserve">    All Other</t>
  </si>
  <si>
    <t xml:space="preserve">    Not Stated</t>
  </si>
  <si>
    <t>Number</t>
  </si>
  <si>
    <t>Percent</t>
  </si>
  <si>
    <t>Adequate</t>
  </si>
  <si>
    <t>Intermediate</t>
  </si>
  <si>
    <t>Inadequate</t>
  </si>
  <si>
    <t>Unknown</t>
  </si>
  <si>
    <t>Total</t>
  </si>
  <si>
    <t xml:space="preserve">      Other</t>
  </si>
  <si>
    <t xml:space="preserve">      African</t>
  </si>
  <si>
    <t xml:space="preserve">    European</t>
  </si>
  <si>
    <t xml:space="preserve">      Hispanic</t>
  </si>
  <si>
    <t xml:space="preserve">      Unknown</t>
  </si>
  <si>
    <t xml:space="preserve">  Adequate</t>
  </si>
  <si>
    <t xml:space="preserve">  Intermediate</t>
  </si>
  <si>
    <t xml:space="preserve">  Inadequate</t>
  </si>
  <si>
    <t xml:space="preserve">  Unknown</t>
  </si>
  <si>
    <t>White</t>
  </si>
  <si>
    <t>Black</t>
  </si>
  <si>
    <t>All Other</t>
  </si>
  <si>
    <t>Not Stated</t>
  </si>
  <si>
    <t xml:space="preserve"> Not Stated</t>
  </si>
  <si>
    <t>Numbers and Percents of Live Births by Birth Weight and Ancestry of Mother,</t>
  </si>
  <si>
    <t xml:space="preserve">    Unknown</t>
  </si>
  <si>
    <t>Meconium, moderate/heavy</t>
  </si>
  <si>
    <t>Fetal distress</t>
  </si>
  <si>
    <t>Breech/Malpresentation</t>
  </si>
  <si>
    <t>Cephalopelvic disproportion</t>
  </si>
  <si>
    <t>Dysfunctional Labor</t>
  </si>
  <si>
    <t>Precipitate labor (&lt;3 hours)</t>
  </si>
  <si>
    <t>At least one complication</t>
  </si>
  <si>
    <t>Total Live Births</t>
  </si>
  <si>
    <t>Number and Percent of Live Births by Race of Mother and Medical Risk Factors</t>
  </si>
  <si>
    <t xml:space="preserve">    Other</t>
  </si>
  <si>
    <t>Risk Factors</t>
  </si>
  <si>
    <t>Diabetes</t>
  </si>
  <si>
    <t>Anemia (Hct. 30/Hgb. 10)</t>
  </si>
  <si>
    <t>Previous infant 4000+ grams</t>
  </si>
  <si>
    <t>Uterine bleeding</t>
  </si>
  <si>
    <t>Drug abuse</t>
  </si>
  <si>
    <t>At least one medical risk</t>
  </si>
  <si>
    <t>Maternal Risk Factors</t>
  </si>
  <si>
    <t>Mother smoked while pregnant</t>
  </si>
  <si>
    <t>Number and Percent of Live Births by Method of Delivery and Race of Mother</t>
  </si>
  <si>
    <t>Procedures</t>
  </si>
  <si>
    <t xml:space="preserve">  Forceps</t>
  </si>
  <si>
    <t xml:space="preserve">  Vacuum</t>
  </si>
  <si>
    <t>Method</t>
  </si>
  <si>
    <t xml:space="preserve">  Vaginal</t>
  </si>
  <si>
    <t xml:space="preserve">  Primary C-section</t>
  </si>
  <si>
    <t xml:space="preserve">  Repeat C-section</t>
  </si>
  <si>
    <t>Michigan and United States Residents</t>
  </si>
  <si>
    <t>Year</t>
  </si>
  <si>
    <t>Rate</t>
  </si>
  <si>
    <t>1900</t>
  </si>
  <si>
    <t>1930</t>
  </si>
  <si>
    <t>1960</t>
  </si>
  <si>
    <t>1970</t>
  </si>
  <si>
    <t>1980</t>
  </si>
  <si>
    <t>1981</t>
  </si>
  <si>
    <t>1982</t>
  </si>
  <si>
    <t>1983</t>
  </si>
  <si>
    <t>1984</t>
  </si>
  <si>
    <t>1985</t>
  </si>
  <si>
    <t>1986</t>
  </si>
  <si>
    <t>1987</t>
  </si>
  <si>
    <t>1988</t>
  </si>
  <si>
    <t>1989</t>
  </si>
  <si>
    <t>1990</t>
  </si>
  <si>
    <t>Live Births and Crude Birth Rates</t>
  </si>
  <si>
    <t>United States</t>
  </si>
  <si>
    <t>Michigan</t>
  </si>
  <si>
    <t>---</t>
  </si>
  <si>
    <t>Source: Office of the State Registrar and Center for Health Statistics, MDPH</t>
  </si>
  <si>
    <t>Selected Years, 1900 - 1990</t>
  </si>
  <si>
    <t>Note: 1990 United States data are provisional.</t>
  </si>
  <si>
    <t>Table 1</t>
  </si>
  <si>
    <t>Age of Mother</t>
  </si>
  <si>
    <t>Under 15</t>
  </si>
  <si>
    <t xml:space="preserve">  15-19</t>
  </si>
  <si>
    <t xml:space="preserve">  20-24</t>
  </si>
  <si>
    <t xml:space="preserve">  25-29</t>
  </si>
  <si>
    <t xml:space="preserve">  30-34</t>
  </si>
  <si>
    <t xml:space="preserve">  35-39</t>
  </si>
  <si>
    <t xml:space="preserve">   40 +</t>
  </si>
  <si>
    <t>All Ages</t>
  </si>
  <si>
    <t xml:space="preserve">       Total</t>
  </si>
  <si>
    <t xml:space="preserve">  Prior Fetal Death</t>
  </si>
  <si>
    <t xml:space="preserve">  Prior Live Birth</t>
  </si>
  <si>
    <t xml:space="preserve">  Total</t>
  </si>
  <si>
    <t xml:space="preserve">  Less Than One</t>
  </si>
  <si>
    <t xml:space="preserve">  1 &lt; 2</t>
  </si>
  <si>
    <t xml:space="preserve">  2 &lt; 3</t>
  </si>
  <si>
    <t xml:space="preserve">  3 &lt; 5</t>
  </si>
  <si>
    <t xml:space="preserve">  5 or More</t>
  </si>
  <si>
    <t xml:space="preserve">  2 yrs. 6 mos.</t>
  </si>
  <si>
    <t xml:space="preserve">  1 yrs. 11 mo</t>
  </si>
  <si>
    <t xml:space="preserve">  2 yrs. 7 mos.</t>
  </si>
  <si>
    <t xml:space="preserve"> Crude Birth Rate</t>
  </si>
  <si>
    <t xml:space="preserve">   Fertility Rate</t>
  </si>
  <si>
    <t>-17.4</t>
  </si>
  <si>
    <t>-11.5</t>
  </si>
  <si>
    <t>-25.7</t>
  </si>
  <si>
    <t>-24.3</t>
  </si>
  <si>
    <t xml:space="preserve"> 89.2</t>
  </si>
  <si>
    <t>118.0</t>
  </si>
  <si>
    <t xml:space="preserve"> 87.9</t>
  </si>
  <si>
    <t xml:space="preserve"> 68.4</t>
  </si>
  <si>
    <t xml:space="preserve"> 67.4</t>
  </si>
  <si>
    <t xml:space="preserve"> 67.3</t>
  </si>
  <si>
    <t xml:space="preserve"> 65.8</t>
  </si>
  <si>
    <t xml:space="preserve"> 65.4</t>
  </si>
  <si>
    <t xml:space="preserve"> 66.2</t>
  </si>
  <si>
    <t xml:space="preserve"> 65.7</t>
  </si>
  <si>
    <t xml:space="preserve"> 67.2</t>
  </si>
  <si>
    <t xml:space="preserve"> 69.2</t>
  </si>
  <si>
    <t>Table 1.2</t>
  </si>
  <si>
    <t>Live Births and Percent Distribution by Age and Ancestry of Mother</t>
  </si>
  <si>
    <t>Michigan Residents, 1990</t>
  </si>
  <si>
    <t>American  Indian</t>
  </si>
  <si>
    <t xml:space="preserve"> Arabian Asian</t>
  </si>
  <si>
    <t>Age of Mother in Years</t>
  </si>
  <si>
    <t>Median Age at Last Birthday</t>
  </si>
  <si>
    <t xml:space="preserve">  Other (Incl. American)</t>
  </si>
  <si>
    <t xml:space="preserve">* </t>
  </si>
  <si>
    <t xml:space="preserve">--- </t>
  </si>
  <si>
    <t>Table 1.3</t>
  </si>
  <si>
    <t>Live Births and Percent Distribution by Age and Race of Mother</t>
  </si>
  <si>
    <t>15-19</t>
  </si>
  <si>
    <t>20-24</t>
  </si>
  <si>
    <t>25-29</t>
  </si>
  <si>
    <t>30-34</t>
  </si>
  <si>
    <t>35-39</t>
  </si>
  <si>
    <t>Table 1.4</t>
  </si>
  <si>
    <t>Fertility Rates</t>
  </si>
  <si>
    <t>Table 1.5</t>
  </si>
  <si>
    <t>Crude Birth Rates and Fertility Rates by Race of Mother</t>
  </si>
  <si>
    <t>Michigan Residents, 1970-1990</t>
  </si>
  <si>
    <t>Percent Change 1970-1990</t>
  </si>
  <si>
    <t>Table 1.6</t>
  </si>
  <si>
    <t>Live Births to Women Reporting Prior Pregnancy Terminations by Time Span</t>
  </si>
  <si>
    <t>Between Last and Current Termination and by Whether Prior Termination Resulted</t>
  </si>
  <si>
    <t>in a Live Birth or a Fetal Death</t>
  </si>
  <si>
    <t>Time Span In Years</t>
  </si>
  <si>
    <t>Median Time Span</t>
  </si>
  <si>
    <t>Note: Deaths of fetuses of twenty or more weeks gestation or weighting 400 grams or more.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 Fetal deaths as defined for the pregnancy history on the fetal death record is a fetal death of any gestational age.</t>
  </si>
  <si>
    <t>Table 1.7</t>
  </si>
  <si>
    <t>Number and Percents of Live Births with Prenatal Care</t>
  </si>
  <si>
    <t>Beginning in the First Trimester by Age and Race of Mother</t>
  </si>
  <si>
    <t>Note:  Percent denominators obtained from Table 1.3.</t>
  </si>
  <si>
    <t>Table 1.8</t>
  </si>
  <si>
    <t>Beginning in the First Trimester by Age and Ancestry of Mother</t>
  </si>
  <si>
    <t>Numbers and Percents of Live Births with Prenatal Care</t>
  </si>
  <si>
    <t>Note:  Percent denominators obtained from Table 1.2.</t>
  </si>
  <si>
    <t>Table 1.9</t>
  </si>
  <si>
    <t xml:space="preserve"> Live Births with No Prenatal Care by Age and Race of Mother</t>
  </si>
  <si>
    <t>Ratio</t>
  </si>
  <si>
    <t>Note:  Ratio per 1,000 live births.  Ratio denominator obtained from Table 1.3.</t>
  </si>
  <si>
    <t>Table 1.10</t>
  </si>
  <si>
    <r>
      <t xml:space="preserve">Level of Prenatal Care </t>
    </r>
    <r>
      <rPr>
        <i/>
        <sz val="8"/>
        <rFont val="Arial"/>
        <family val="2"/>
      </rPr>
      <t>(Kessner Index)</t>
    </r>
  </si>
  <si>
    <t>Table 1.11</t>
  </si>
  <si>
    <t>Numbers and Percent Distribution of Live Births by Level of Prenatal Care</t>
  </si>
  <si>
    <t>and Ancestry of Mother</t>
  </si>
  <si>
    <t>Table 1.12</t>
  </si>
  <si>
    <t>and Race of Mother</t>
  </si>
  <si>
    <t>Live Births by Birth Weight</t>
  </si>
  <si>
    <t>Weight at Birth in Grams</t>
  </si>
  <si>
    <t xml:space="preserve"> &lt;1,500</t>
  </si>
  <si>
    <t xml:space="preserve"> 2,500 +</t>
  </si>
  <si>
    <t>Mean Weight</t>
  </si>
  <si>
    <t>Median Weight</t>
  </si>
  <si>
    <t>Note: In order to conform to national standards, the definition of low birthweight was changed in 1984 to less than 2,500 grams.</t>
  </si>
  <si>
    <t>Table 1.13</t>
  </si>
  <si>
    <t xml:space="preserve"> 1,500 - 2,499</t>
  </si>
  <si>
    <t xml:space="preserve"> 2,500+</t>
  </si>
  <si>
    <t xml:space="preserve"> 1,501 - 2,499</t>
  </si>
  <si>
    <t>Table 1.14</t>
  </si>
  <si>
    <t>by Level of Prenatal Care and Race of Mother</t>
  </si>
  <si>
    <t>Low Weight Live Births and Low Birth Weight Ratios</t>
  </si>
  <si>
    <t>Note: Low Weight is defined as less than 2,500 grams. The ratio denominators obtained from Table 1.10. The Kessner Index is a classification of prenatal care based on the month of pregnancy in which prenatal care began, the number of prenatal visits and the length of pregnancy (i.e. for shorter pregnancies, fewer prenatal visits constitute adequate care).</t>
  </si>
  <si>
    <t>Note: The Kessner Index is a classification of prenatal care based on the month of pregnancy in which prenatal care began, the number of prenatal visits and the length of pregnancy (i.e. for shorter pregnancies, fewer prenatal visits constitute adequate care).</t>
  </si>
  <si>
    <t>Number and Rate of Live Births With Abnormal Conditions by Race of Mother</t>
  </si>
  <si>
    <t>Abnormal Conditions</t>
  </si>
  <si>
    <t>5 minute Apgar &lt;7</t>
  </si>
  <si>
    <t>At least one condition</t>
  </si>
  <si>
    <t>Florida</t>
  </si>
  <si>
    <t>Illinois</t>
  </si>
  <si>
    <t>Indiana</t>
  </si>
  <si>
    <t>Ohio</t>
  </si>
  <si>
    <t>Texas</t>
  </si>
  <si>
    <t>Wisconsin</t>
  </si>
  <si>
    <t>Other States</t>
  </si>
  <si>
    <t>U.S. Territories</t>
  </si>
  <si>
    <t>Canada</t>
  </si>
  <si>
    <t>Other Countries</t>
  </si>
  <si>
    <t>Live Births with Congenital Anomalies Reported and Congenital Anomaly Rates</t>
  </si>
  <si>
    <t>Table 1.15</t>
  </si>
  <si>
    <t>Note:  Number of live births with congenital anomalies reported per 10,000 live births. Ratio denominator obtained from Table 1.3.</t>
  </si>
  <si>
    <t>by Age and Race of Mother</t>
  </si>
  <si>
    <t>Number and Percent of Live Births by Complications of Labor/Delivery and Race of Mother</t>
  </si>
  <si>
    <t>Table 1.16</t>
  </si>
  <si>
    <t xml:space="preserve"> Complications of Labor/Delivery</t>
  </si>
  <si>
    <t>Premature rupture of membranes (&gt;12hours)</t>
  </si>
  <si>
    <t>Table 1.17</t>
  </si>
  <si>
    <t>Table 1.18</t>
  </si>
  <si>
    <t>Number and Percent of Live Births With Maternal Risk Factors and Race of Mother</t>
  </si>
  <si>
    <t>Weight gain &lt;16 pounds while pregnant</t>
  </si>
  <si>
    <t>Mother drank alcohol while pregnant</t>
  </si>
  <si>
    <t>Hypertension, pregnancy-associated</t>
  </si>
  <si>
    <t>Previous preterm or small-for-gestational age infant</t>
  </si>
  <si>
    <t>Source: Office of the State Registrar and Center for Health Statitiscs, MDPH</t>
  </si>
  <si>
    <t>Table 1.19</t>
  </si>
  <si>
    <t>Provedures During and Methods of Delivery</t>
  </si>
  <si>
    <t xml:space="preserve">  Vaginal birth after previous C-section</t>
  </si>
  <si>
    <t>Table 1.20</t>
  </si>
  <si>
    <t>Assisted ventilation &lt;30 minutes</t>
  </si>
  <si>
    <t>Hyaline membrane disease/RDS</t>
  </si>
  <si>
    <t>Assisted ventilation &gt;30 minutes</t>
  </si>
  <si>
    <t>Meconium aspiration syndrome</t>
  </si>
  <si>
    <t>Note: Rates are per 10,000 live births.</t>
  </si>
  <si>
    <t>Table 1.21</t>
  </si>
  <si>
    <t>Michigan Resident Live Births</t>
  </si>
  <si>
    <t>Occurring Outside of Michigan by Place of</t>
  </si>
  <si>
    <t>Occurrence, and Occurring in Michigan to</t>
  </si>
  <si>
    <t>Non-Michigan Residents</t>
  </si>
  <si>
    <t>by Place of Residence, 1990</t>
  </si>
  <si>
    <t>Live Births to Residents Occurring Outside Michigan</t>
  </si>
  <si>
    <t>Geographic Area</t>
  </si>
  <si>
    <t>Live Births to Non-residents Occurring in Michigan</t>
  </si>
  <si>
    <t>An Overview, 1990</t>
  </si>
  <si>
    <t>Total Resident Births</t>
  </si>
  <si>
    <t>Total Resident Live Births</t>
  </si>
  <si>
    <t>Resident Live Births per Day</t>
  </si>
  <si>
    <t>Total Resident Fetal Deaths</t>
  </si>
  <si>
    <t>Resident Fetal Deaths per Day</t>
  </si>
  <si>
    <t>Crude Birth Rate</t>
  </si>
  <si>
    <t>Fertility Rate</t>
  </si>
  <si>
    <t>Fetal Death Ratio</t>
  </si>
  <si>
    <t>First Order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</si>
  <si>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</si>
  <si>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</si>
  <si>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</si>
  <si>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</si>
  <si>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</si>
  <si>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</si>
  <si>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</si>
  <si>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</si>
  <si>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Live Births with No Prenatal Care</t>
  </si>
  <si>
    <t>No Prenatal Care Ratio</t>
  </si>
  <si>
    <t>Home Births</t>
  </si>
  <si>
    <t>Live Born Sets of Twins</t>
  </si>
  <si>
    <t>Live Born Sets of Triplets</t>
  </si>
  <si>
    <t>Live Born Multiple Births of Four or More</t>
  </si>
  <si>
    <t>Male Live Births per 100 Female Live Births</t>
  </si>
  <si>
    <t>INDEX</t>
  </si>
  <si>
    <t xml:space="preserve">     Current Termination and by Whether Prior Termination Resulted in a Live Birth or a Fetal Death,</t>
  </si>
  <si>
    <r>
      <t>Table 1</t>
    </r>
    <r>
      <rPr>
        <sz val="10"/>
        <rFont val="Arial"/>
        <family val="2"/>
      </rPr>
      <t xml:space="preserve">  Live Births and Crude Birth Rates Michigan and United States Residents Selected Years, 1900 - 1990</t>
    </r>
  </si>
  <si>
    <r>
      <t>Table 4</t>
    </r>
    <r>
      <rPr>
        <sz val="10"/>
        <rFont val="Arial"/>
        <family val="2"/>
      </rPr>
      <t xml:space="preserve"> Fertility Rates Michigan and United States Residents Selected Years, 1900 - 1990</t>
    </r>
  </si>
  <si>
    <r>
      <t>Table 6</t>
    </r>
    <r>
      <rPr>
        <sz val="10"/>
        <rFont val="Arial"/>
        <family val="2"/>
      </rPr>
      <t xml:space="preserve"> Live Births to Women Reporting Prior Pregnancy Terminations by Time Span Between Last and</t>
    </r>
  </si>
  <si>
    <r>
      <t>Table 2</t>
    </r>
    <r>
      <rPr>
        <sz val="10"/>
        <rFont val="Arial"/>
        <family val="2"/>
      </rPr>
      <t xml:space="preserve"> Live Births and Percent Distribution by Age and Ancestry of Mother, Michigan Residents, 1990</t>
    </r>
  </si>
  <si>
    <r>
      <t>Table 3</t>
    </r>
    <r>
      <rPr>
        <sz val="10"/>
        <rFont val="Arial"/>
        <family val="2"/>
      </rPr>
      <t xml:space="preserve"> Live Births and Percent Distribution by Age of Mother and Race of Mother, Michigan Residents, 1990</t>
    </r>
  </si>
  <si>
    <r>
      <t>Table 5</t>
    </r>
    <r>
      <rPr>
        <sz val="10"/>
        <rFont val="Arial"/>
        <family val="2"/>
      </rPr>
      <t xml:space="preserve"> Crude Birth Rates and Fertility Rates by Race of Mother, Michigan Residents, 1970 - 1990</t>
    </r>
  </si>
  <si>
    <t xml:space="preserve">     Michigan Residents, 1990</t>
  </si>
  <si>
    <r>
      <t>Table 7</t>
    </r>
    <r>
      <rPr>
        <sz val="10"/>
        <rFont val="Arial"/>
        <family val="2"/>
      </rPr>
      <t xml:space="preserve"> Number and Percents of Live Births with Prenatal Care Beginning in the First Trimester by Age of</t>
    </r>
  </si>
  <si>
    <t xml:space="preserve">     Mother and Race of Mother,Michigan Residents, 1990</t>
  </si>
  <si>
    <r>
      <t>Table 8</t>
    </r>
    <r>
      <rPr>
        <sz val="10"/>
        <rFont val="Arial"/>
        <family val="2"/>
      </rPr>
      <t xml:space="preserve"> Number and Percents of Live Births with Prenatal Care Beginning in the First Trimester by Age of</t>
    </r>
  </si>
  <si>
    <t xml:space="preserve">     Mother and Ancestry of Mother,Michigan Residents, 1990</t>
  </si>
  <si>
    <r>
      <t>Table 15</t>
    </r>
    <r>
      <rPr>
        <sz val="10"/>
        <rFont val="Arial"/>
        <family val="2"/>
      </rPr>
      <t xml:space="preserve"> Live Births with Congenital Anomalies Reported and Congenital Anomaly Rates by Age of Mother and Race of Mother</t>
    </r>
  </si>
  <si>
    <r>
      <t>Table 21</t>
    </r>
    <r>
      <rPr>
        <sz val="10"/>
        <rFont val="Arial"/>
        <family val="2"/>
      </rPr>
      <t xml:space="preserve"> Michigan Resident Live Births Occurring Outside of Michigan by Place of Occurrence and Occurring in Michigan</t>
    </r>
  </si>
  <si>
    <r>
      <t>Table 9</t>
    </r>
    <r>
      <rPr>
        <sz val="10"/>
        <rFont val="Arial"/>
        <family val="2"/>
      </rPr>
      <t xml:space="preserve"> Live Births with No Prenatal Care by Age of Mother and Race of Mother, Michigan Residents, 1990</t>
    </r>
  </si>
  <si>
    <r>
      <t>Table 10</t>
    </r>
    <r>
      <rPr>
        <sz val="10"/>
        <rFont val="Arial"/>
        <family val="2"/>
      </rPr>
      <t xml:space="preserve"> Number and Percent of Live Births by Level of Prenatal Care and Race of Mother, Michigan Residents, 1990</t>
    </r>
  </si>
  <si>
    <r>
      <t>Table 11</t>
    </r>
    <r>
      <rPr>
        <sz val="10"/>
        <rFont val="Arial"/>
        <family val="2"/>
      </rPr>
      <t xml:space="preserve"> Number and Percent of Live Births by Level of Prenatal Care and Ancestry of Mother, Michigan Residents, 1990</t>
    </r>
  </si>
  <si>
    <r>
      <t>Table 12</t>
    </r>
    <r>
      <rPr>
        <sz val="10"/>
        <rFont val="Arial"/>
        <family val="2"/>
      </rPr>
      <t xml:space="preserve"> Live Births by Birth Weight and Race of Mother, Michigan Residents, 1990</t>
    </r>
  </si>
  <si>
    <r>
      <t>Table 13</t>
    </r>
    <r>
      <rPr>
        <sz val="10"/>
        <rFont val="Arial"/>
        <family val="2"/>
      </rPr>
      <t xml:space="preserve"> Numbers and Percent of Live Births by Birthweight and Ancestry of Mother, Michigan Residents, 1990</t>
    </r>
  </si>
  <si>
    <r>
      <t>Table 14</t>
    </r>
    <r>
      <rPr>
        <sz val="10"/>
        <rFont val="Arial"/>
        <family val="2"/>
      </rPr>
      <t xml:space="preserve"> Low Weight Live Births and Low Birth Weight Ratios by Age of Mother and Race of Mother, Michigan Residents, 1990</t>
    </r>
  </si>
  <si>
    <r>
      <t>Table 16</t>
    </r>
    <r>
      <rPr>
        <sz val="10"/>
        <rFont val="Arial"/>
        <family val="2"/>
      </rPr>
      <t xml:space="preserve"> Number and Percent of Live Births by Complications of Labor/Delivery and Race of Mother, Michigan Residents, 1990</t>
    </r>
  </si>
  <si>
    <r>
      <t>Table 17</t>
    </r>
    <r>
      <rPr>
        <sz val="10"/>
        <rFont val="Arial"/>
        <family val="2"/>
      </rPr>
      <t xml:space="preserve"> Number and Percent of Live Births with Maternal Risk Factors and Race of Mother, Michigan Residents, 1990</t>
    </r>
  </si>
  <si>
    <r>
      <t>Table 18</t>
    </r>
    <r>
      <rPr>
        <sz val="10"/>
        <rFont val="Arial"/>
        <family val="2"/>
      </rPr>
      <t xml:space="preserve"> Number and Percent of Live Births by Race of Mother and Medical Risk Factor, Michigan Residents, 1990</t>
    </r>
  </si>
  <si>
    <r>
      <t>Table 19</t>
    </r>
    <r>
      <rPr>
        <sz val="10"/>
        <rFont val="Arial"/>
        <family val="2"/>
      </rPr>
      <t xml:space="preserve"> Number and Percent of Live Births by Method of Delivery and Race of Mother, Michigan Residents, 1990</t>
    </r>
  </si>
  <si>
    <r>
      <t>Table 20</t>
    </r>
    <r>
      <rPr>
        <sz val="10"/>
        <rFont val="Arial"/>
        <family val="2"/>
      </rPr>
      <t xml:space="preserve"> Number and Rate of Live Births with Abnormal Conditions and Race of Mother, Michigan Residents, 1990</t>
    </r>
  </si>
  <si>
    <t xml:space="preserve">     to Non-Michigan Residents by Place of Residence, 1990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</si>
</sst>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0.0"/>
    <numFmt numFmtId="168" formatCode="0_)"/>
  </numFmts>
  <fonts count="4">
    <font>
      <sz val="12"/>
      <name val="Comic Sans MS"/>
      <family val="0"/>
    </font>
    <font>
      <sz val="10"/>
      <name val="Arial"/>
      <family val="2"/>
    </font>
    <font>
      <i/>
      <sz val="8"/>
      <name val="Arial"/>
      <family val="2"/>
    </font>
    <font>
      <b/>
      <sz val="10"/>
      <name val="Arial"/>
      <family val="2"/>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quotePrefix="1">
      <alignment horizontal="center"/>
    </xf>
    <xf numFmtId="0" fontId="1" fillId="0" borderId="2" xfId="0" applyFont="1" applyBorder="1" applyAlignment="1">
      <alignment horizontal="center"/>
    </xf>
    <xf numFmtId="37" fontId="1" fillId="0" borderId="2" xfId="0" applyNumberFormat="1" applyFont="1" applyBorder="1" applyAlignment="1">
      <alignment/>
    </xf>
    <xf numFmtId="167" fontId="1" fillId="0" borderId="2" xfId="0" applyNumberFormat="1" applyFont="1" applyBorder="1" applyAlignment="1">
      <alignment horizontal="center"/>
    </xf>
    <xf numFmtId="0" fontId="1" fillId="0" borderId="2"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horizontal="center"/>
    </xf>
    <xf numFmtId="3" fontId="1" fillId="0" borderId="0" xfId="0" applyNumberFormat="1" applyFont="1" applyAlignment="1">
      <alignment/>
    </xf>
    <xf numFmtId="167" fontId="1" fillId="0" borderId="0" xfId="0" applyNumberFormat="1" applyFont="1" applyAlignment="1">
      <alignment horizontal="center"/>
    </xf>
    <xf numFmtId="0" fontId="0" fillId="0" borderId="0" xfId="0" applyAlignment="1">
      <alignment vertical="center"/>
    </xf>
    <xf numFmtId="0" fontId="1" fillId="0" borderId="3" xfId="0" applyFont="1" applyBorder="1" applyAlignment="1">
      <alignment/>
    </xf>
    <xf numFmtId="0" fontId="1" fillId="0" borderId="2"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1" xfId="0" applyFont="1" applyBorder="1" applyAlignment="1" applyProtection="1">
      <alignment horizontal="center" vertical="center" wrapText="1"/>
      <protection/>
    </xf>
    <xf numFmtId="0" fontId="1" fillId="0" borderId="1" xfId="0" applyFont="1" applyBorder="1" applyAlignment="1">
      <alignment/>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165" fontId="1" fillId="0" borderId="2" xfId="0" applyNumberFormat="1" applyFont="1" applyBorder="1" applyAlignment="1" applyProtection="1">
      <alignment horizontal="right"/>
      <protection/>
    </xf>
    <xf numFmtId="37" fontId="1" fillId="0" borderId="2"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0" fontId="1" fillId="0" borderId="4" xfId="0" applyFont="1" applyBorder="1" applyAlignment="1" applyProtection="1">
      <alignment horizontal="center" vertical="center" wrapText="1"/>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horizontal="center"/>
      <protection/>
    </xf>
    <xf numFmtId="0" fontId="1" fillId="0" borderId="4" xfId="0" applyFont="1" applyBorder="1" applyAlignment="1" applyProtection="1">
      <alignment horizontal="left"/>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0" fontId="0" fillId="0" borderId="0" xfId="0" applyAlignment="1">
      <alignment/>
    </xf>
    <xf numFmtId="0" fontId="1" fillId="0" borderId="0" xfId="0" applyFont="1" applyAlignment="1">
      <alignment vertical="center"/>
    </xf>
    <xf numFmtId="0" fontId="1" fillId="0" borderId="5" xfId="0" applyFont="1" applyBorder="1" applyAlignment="1">
      <alignment/>
    </xf>
    <xf numFmtId="0" fontId="1" fillId="0" borderId="5" xfId="0" applyFont="1" applyBorder="1" applyAlignment="1" applyProtection="1">
      <alignment horizontal="center"/>
      <protection/>
    </xf>
    <xf numFmtId="0" fontId="1" fillId="0" borderId="2" xfId="0" applyFont="1" applyBorder="1" applyAlignment="1" applyProtection="1" quotePrefix="1">
      <alignment horizontal="right"/>
      <protection/>
    </xf>
    <xf numFmtId="0" fontId="1" fillId="0" borderId="2" xfId="0" applyFont="1" applyBorder="1" applyAlignment="1" quotePrefix="1">
      <alignment horizontal="right"/>
    </xf>
    <xf numFmtId="166" fontId="1" fillId="0" borderId="2" xfId="0" applyNumberFormat="1" applyFont="1" applyBorder="1" applyAlignment="1" applyProtection="1">
      <alignment/>
      <protection/>
    </xf>
    <xf numFmtId="0" fontId="1" fillId="0" borderId="4" xfId="0" applyFont="1" applyBorder="1" applyAlignment="1" applyProtection="1">
      <alignment/>
      <protection/>
    </xf>
    <xf numFmtId="0" fontId="1" fillId="0" borderId="0" xfId="0" applyFont="1" applyAlignment="1" applyProtection="1">
      <alignment horizontal="left" vertical="center"/>
      <protection/>
    </xf>
    <xf numFmtId="0" fontId="1" fillId="0" borderId="2" xfId="0" applyFont="1" applyBorder="1" applyAlignment="1" applyProtection="1">
      <alignment wrapText="1"/>
      <protection/>
    </xf>
    <xf numFmtId="0" fontId="1" fillId="0" borderId="6" xfId="0" applyFont="1" applyBorder="1" applyAlignment="1" applyProtection="1">
      <alignment horizontal="center"/>
      <protection/>
    </xf>
    <xf numFmtId="0" fontId="1" fillId="0" borderId="7" xfId="0" applyFont="1" applyBorder="1" applyAlignment="1">
      <alignment/>
    </xf>
    <xf numFmtId="0" fontId="1" fillId="0" borderId="0" xfId="0" applyFont="1" applyBorder="1" applyAlignment="1">
      <alignment/>
    </xf>
    <xf numFmtId="0" fontId="1" fillId="0" borderId="8" xfId="0" applyFont="1" applyBorder="1" applyAlignment="1" applyProtection="1">
      <alignment horizontal="left"/>
      <protection/>
    </xf>
    <xf numFmtId="165" fontId="1" fillId="0" borderId="9" xfId="0" applyNumberFormat="1" applyFont="1" applyBorder="1" applyAlignment="1" applyProtection="1">
      <alignment/>
      <protection/>
    </xf>
    <xf numFmtId="0" fontId="1" fillId="0" borderId="2" xfId="0" applyFont="1" applyBorder="1" applyAlignment="1" applyProtection="1">
      <alignment vertical="center" wrapText="1"/>
      <protection/>
    </xf>
    <xf numFmtId="165" fontId="1" fillId="0" borderId="1" xfId="0" applyNumberFormat="1" applyFont="1" applyBorder="1" applyAlignment="1" applyProtection="1">
      <alignment/>
      <protection/>
    </xf>
    <xf numFmtId="0" fontId="1" fillId="0" borderId="2" xfId="0" applyFont="1" applyBorder="1" applyAlignment="1" applyProtection="1">
      <alignment horizontal="center" vertical="center" wrapText="1"/>
      <protection/>
    </xf>
    <xf numFmtId="37" fontId="1" fillId="0" borderId="1" xfId="0" applyNumberFormat="1" applyFont="1" applyBorder="1" applyAlignment="1" applyProtection="1" quotePrefix="1">
      <alignment horizontal="right"/>
      <protection/>
    </xf>
    <xf numFmtId="0" fontId="1" fillId="0" borderId="4" xfId="0" applyFont="1" applyBorder="1" applyAlignment="1">
      <alignment/>
    </xf>
    <xf numFmtId="37" fontId="1" fillId="0" borderId="4" xfId="0" applyNumberFormat="1" applyFont="1" applyBorder="1" applyAlignment="1">
      <alignment/>
    </xf>
    <xf numFmtId="165" fontId="1" fillId="0" borderId="4" xfId="0" applyNumberFormat="1" applyFont="1" applyBorder="1" applyAlignment="1">
      <alignment/>
    </xf>
    <xf numFmtId="37" fontId="0" fillId="0" borderId="6" xfId="0" applyNumberFormat="1" applyBorder="1" applyAlignment="1">
      <alignment horizontal="center" vertical="center"/>
    </xf>
    <xf numFmtId="0" fontId="1" fillId="0" borderId="10" xfId="0" applyFont="1" applyBorder="1" applyAlignment="1" applyProtection="1">
      <alignment horizontal="center"/>
      <protection/>
    </xf>
    <xf numFmtId="0" fontId="1" fillId="0" borderId="1" xfId="0" applyFont="1" applyBorder="1" applyAlignment="1" applyProtection="1">
      <alignment horizontal="center" vertical="center" wrapText="1"/>
      <protection/>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3" fillId="0" borderId="0" xfId="0" applyFont="1" applyAlignment="1" applyProtection="1">
      <alignment/>
      <protection/>
    </xf>
    <xf numFmtId="0" fontId="1" fillId="0" borderId="0" xfId="0" applyFont="1" applyAlignment="1" applyProtection="1">
      <alignment/>
      <protection/>
    </xf>
    <xf numFmtId="164" fontId="3" fillId="0" borderId="0" xfId="0" applyNumberFormat="1" applyFont="1" applyAlignment="1" applyProtection="1">
      <alignment/>
      <protection/>
    </xf>
    <xf numFmtId="37" fontId="1" fillId="0" borderId="11" xfId="0" applyNumberFormat="1" applyFont="1" applyBorder="1" applyAlignment="1" applyProtection="1">
      <alignment horizontal="center"/>
      <protection/>
    </xf>
    <xf numFmtId="37" fontId="0" fillId="0" borderId="6" xfId="0" applyNumberFormat="1" applyBorder="1" applyAlignment="1">
      <alignment horizontal="center"/>
    </xf>
    <xf numFmtId="166" fontId="1" fillId="0" borderId="12" xfId="0" applyNumberFormat="1" applyFont="1" applyBorder="1" applyAlignment="1" applyProtection="1">
      <alignment horizontal="center"/>
      <protection/>
    </xf>
    <xf numFmtId="0" fontId="0" fillId="0" borderId="13" xfId="0" applyBorder="1" applyAlignment="1">
      <alignment horizontal="center"/>
    </xf>
    <xf numFmtId="37" fontId="1" fillId="0" borderId="11" xfId="0" applyNumberFormat="1" applyFont="1" applyBorder="1" applyAlignment="1" applyProtection="1">
      <alignment horizontal="center" vertical="center"/>
      <protection/>
    </xf>
    <xf numFmtId="164" fontId="1" fillId="0" borderId="0" xfId="0" applyNumberFormat="1" applyFont="1" applyAlignment="1" applyProtection="1">
      <alignment/>
      <protection/>
    </xf>
    <xf numFmtId="0" fontId="3" fillId="0" borderId="0" xfId="0" applyFont="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3" xfId="0" applyFont="1" applyBorder="1" applyAlignment="1">
      <alignment horizontal="center" vertical="center"/>
    </xf>
    <xf numFmtId="0" fontId="0" fillId="0" borderId="1" xfId="0" applyBorder="1" applyAlignment="1">
      <alignment horizontal="center" vertical="center"/>
    </xf>
    <xf numFmtId="3" fontId="1" fillId="0" borderId="0" xfId="0" applyNumberFormat="1" applyFont="1" applyAlignment="1">
      <alignment vertical="center"/>
    </xf>
    <xf numFmtId="0" fontId="0" fillId="0" borderId="0" xfId="0" applyAlignment="1">
      <alignment vertical="center"/>
    </xf>
    <xf numFmtId="168" fontId="1" fillId="0" borderId="8" xfId="0" applyNumberFormat="1" applyFont="1" applyBorder="1" applyAlignment="1" applyProtection="1">
      <alignment horizontal="center" vertical="center"/>
      <protection/>
    </xf>
    <xf numFmtId="0" fontId="0" fillId="0" borderId="9" xfId="0" applyBorder="1" applyAlignment="1">
      <alignment horizontal="center" vertical="center"/>
    </xf>
    <xf numFmtId="0" fontId="1" fillId="0" borderId="3" xfId="0" applyFont="1" applyBorder="1" applyAlignment="1" applyProtection="1">
      <alignment horizontal="center" vertical="center" wrapText="1"/>
      <protection/>
    </xf>
    <xf numFmtId="0" fontId="0" fillId="0" borderId="1" xfId="0" applyBorder="1" applyAlignment="1">
      <alignment horizontal="center" vertical="center" wrapText="1"/>
    </xf>
    <xf numFmtId="0" fontId="1" fillId="0" borderId="8"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0" xfId="0" applyFont="1" applyAlignment="1" applyProtection="1">
      <alignment horizontal="center"/>
      <protection/>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horizontal="center" vertical="center"/>
    </xf>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 fillId="0" borderId="0" xfId="0" applyFont="1" applyAlignment="1">
      <alignment vertical="center"/>
    </xf>
    <xf numFmtId="164" fontId="1" fillId="0" borderId="0" xfId="0" applyNumberFormat="1" applyFont="1" applyAlignment="1" applyProtection="1">
      <alignment horizontal="center"/>
      <protection/>
    </xf>
    <xf numFmtId="0" fontId="1" fillId="0" borderId="8" xfId="0" applyFont="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37" fontId="1" fillId="0" borderId="8" xfId="0" applyNumberFormat="1" applyFont="1" applyBorder="1" applyAlignment="1" applyProtection="1">
      <alignment horizontal="center" vertical="center"/>
      <protection/>
    </xf>
    <xf numFmtId="0" fontId="0" fillId="0" borderId="2" xfId="0" applyBorder="1" applyAlignment="1">
      <alignment horizontal="center" vertical="center" wrapText="1"/>
    </xf>
    <xf numFmtId="0" fontId="1" fillId="0" borderId="0" xfId="0" applyFont="1" applyAlignment="1" applyProtection="1">
      <alignment horizontal="left" vertical="center" wrapText="1"/>
      <protection/>
    </xf>
    <xf numFmtId="0" fontId="1" fillId="0" borderId="4" xfId="0" applyFont="1" applyBorder="1" applyAlignment="1" applyProtection="1">
      <alignment horizontal="center" vertical="center" wrapText="1"/>
      <protection/>
    </xf>
    <xf numFmtId="0" fontId="0" fillId="0" borderId="4"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workbookViewId="0" topLeftCell="A1">
      <selection activeCell="A1" sqref="A1"/>
    </sheetView>
  </sheetViews>
  <sheetFormatPr defaultColWidth="8.796875" defaultRowHeight="19.5"/>
  <cols>
    <col min="1" max="1" width="73.5" style="0" customWidth="1"/>
  </cols>
  <sheetData>
    <row r="1" ht="19.5">
      <c r="A1" s="65" t="s">
        <v>260</v>
      </c>
    </row>
    <row r="2" spans="1:5" ht="19.5">
      <c r="A2" s="66" t="s">
        <v>262</v>
      </c>
      <c r="B2" s="7"/>
      <c r="C2" s="7"/>
      <c r="D2" s="7"/>
      <c r="E2" s="7"/>
    </row>
    <row r="3" spans="1:17" ht="19.5">
      <c r="A3" s="66" t="s">
        <v>265</v>
      </c>
      <c r="B3" s="67"/>
      <c r="C3" s="67"/>
      <c r="D3" s="67"/>
      <c r="E3" s="67"/>
      <c r="F3" s="67"/>
      <c r="G3" s="67"/>
      <c r="H3" s="67"/>
      <c r="I3" s="67"/>
      <c r="J3" s="67"/>
      <c r="K3" s="67"/>
      <c r="L3" s="67"/>
      <c r="M3" s="67"/>
      <c r="N3" s="67"/>
      <c r="O3" s="67"/>
      <c r="P3" s="67"/>
      <c r="Q3" s="67"/>
    </row>
    <row r="4" spans="1:11" ht="19.5">
      <c r="A4" s="68" t="s">
        <v>266</v>
      </c>
      <c r="B4" s="69"/>
      <c r="C4" s="69"/>
      <c r="D4" s="69"/>
      <c r="E4" s="69"/>
      <c r="F4" s="69"/>
      <c r="G4" s="69"/>
      <c r="H4" s="69"/>
      <c r="I4" s="69"/>
      <c r="J4" s="69"/>
      <c r="K4" s="69"/>
    </row>
    <row r="5" spans="1:5" ht="19.5">
      <c r="A5" s="66" t="s">
        <v>263</v>
      </c>
      <c r="B5" s="7"/>
      <c r="C5" s="7"/>
      <c r="D5" s="7"/>
      <c r="E5" s="7"/>
    </row>
    <row r="6" spans="1:8" ht="19.5">
      <c r="A6" s="68" t="s">
        <v>267</v>
      </c>
      <c r="B6" s="69"/>
      <c r="C6" s="69"/>
      <c r="D6" s="69"/>
      <c r="E6" s="69"/>
      <c r="F6" s="69"/>
      <c r="G6" s="69"/>
      <c r="H6" s="69"/>
    </row>
    <row r="7" spans="1:7" ht="19.5">
      <c r="A7" s="66" t="s">
        <v>264</v>
      </c>
      <c r="B7" s="67"/>
      <c r="C7" s="67"/>
      <c r="D7" s="67"/>
      <c r="E7" s="67"/>
      <c r="F7" s="67"/>
      <c r="G7" s="67"/>
    </row>
    <row r="8" spans="1:7" ht="19.5">
      <c r="A8" s="67" t="s">
        <v>261</v>
      </c>
      <c r="B8" s="67"/>
      <c r="C8" s="67"/>
      <c r="D8" s="67"/>
      <c r="E8" s="67"/>
      <c r="F8" s="67"/>
      <c r="G8" s="67"/>
    </row>
    <row r="9" spans="1:7" ht="19.5">
      <c r="A9" s="67" t="s">
        <v>268</v>
      </c>
      <c r="B9" s="67"/>
      <c r="C9" s="67"/>
      <c r="D9" s="67"/>
      <c r="E9" s="67"/>
      <c r="F9" s="67"/>
      <c r="G9" s="67"/>
    </row>
    <row r="10" spans="1:11" ht="19.5">
      <c r="A10" s="68" t="s">
        <v>269</v>
      </c>
      <c r="B10" s="69"/>
      <c r="C10" s="69"/>
      <c r="D10" s="69"/>
      <c r="E10" s="69"/>
      <c r="F10" s="69"/>
      <c r="G10" s="69"/>
      <c r="H10" s="69"/>
      <c r="I10" s="69"/>
      <c r="J10" s="69"/>
      <c r="K10" s="69"/>
    </row>
    <row r="11" spans="1:11" ht="19.5">
      <c r="A11" s="69" t="s">
        <v>270</v>
      </c>
      <c r="B11" s="69"/>
      <c r="C11" s="69"/>
      <c r="D11" s="69"/>
      <c r="E11" s="69"/>
      <c r="F11" s="69"/>
      <c r="G11" s="69"/>
      <c r="H11" s="69"/>
      <c r="I11" s="69"/>
      <c r="J11" s="69"/>
      <c r="K11" s="69"/>
    </row>
    <row r="12" spans="1:17" ht="19.5">
      <c r="A12" s="68" t="s">
        <v>271</v>
      </c>
      <c r="B12" s="67"/>
      <c r="C12" s="67"/>
      <c r="D12" s="67"/>
      <c r="E12" s="67"/>
      <c r="F12" s="67"/>
      <c r="G12" s="67"/>
      <c r="H12" s="67"/>
      <c r="I12" s="67"/>
      <c r="J12" s="67"/>
      <c r="K12" s="67"/>
      <c r="L12" s="67"/>
      <c r="M12" s="67"/>
      <c r="N12" s="67"/>
      <c r="O12" s="67"/>
      <c r="P12" s="67"/>
      <c r="Q12" s="67"/>
    </row>
    <row r="13" spans="1:17" ht="19.5">
      <c r="A13" s="69" t="s">
        <v>272</v>
      </c>
      <c r="B13" s="67"/>
      <c r="C13" s="67"/>
      <c r="D13" s="67"/>
      <c r="E13" s="67"/>
      <c r="F13" s="67"/>
      <c r="G13" s="67"/>
      <c r="H13" s="67"/>
      <c r="I13" s="67"/>
      <c r="J13" s="67"/>
      <c r="K13" s="67"/>
      <c r="L13" s="67"/>
      <c r="M13" s="67"/>
      <c r="N13" s="67"/>
      <c r="O13" s="67"/>
      <c r="P13" s="67"/>
      <c r="Q13" s="67"/>
    </row>
    <row r="14" spans="1:11" ht="19.5">
      <c r="A14" s="68" t="s">
        <v>275</v>
      </c>
      <c r="B14" s="69"/>
      <c r="C14" s="69"/>
      <c r="D14" s="69"/>
      <c r="E14" s="69"/>
      <c r="F14" s="69"/>
      <c r="G14" s="69"/>
      <c r="H14" s="69"/>
      <c r="I14" s="69"/>
      <c r="J14" s="69"/>
      <c r="K14" s="69"/>
    </row>
    <row r="15" spans="1:11" ht="19.5">
      <c r="A15" s="66" t="s">
        <v>276</v>
      </c>
      <c r="B15" s="67"/>
      <c r="C15" s="67"/>
      <c r="D15" s="67"/>
      <c r="E15" s="67"/>
      <c r="F15" s="67"/>
      <c r="G15" s="67"/>
      <c r="H15" s="67"/>
      <c r="I15" s="67"/>
      <c r="J15" s="67"/>
      <c r="K15" s="67"/>
    </row>
    <row r="16" spans="1:11" ht="19.5">
      <c r="A16" s="66" t="s">
        <v>277</v>
      </c>
      <c r="B16" s="67"/>
      <c r="C16" s="67"/>
      <c r="D16" s="67"/>
      <c r="E16" s="67"/>
      <c r="F16" s="67"/>
      <c r="G16" s="67"/>
      <c r="H16" s="67"/>
      <c r="I16" s="67"/>
      <c r="J16" s="67"/>
      <c r="K16" s="67"/>
    </row>
    <row r="17" spans="1:11" ht="19.5">
      <c r="A17" s="68" t="s">
        <v>278</v>
      </c>
      <c r="B17" s="69"/>
      <c r="C17" s="69"/>
      <c r="D17" s="69"/>
      <c r="E17" s="69"/>
      <c r="F17" s="69"/>
      <c r="G17" s="67"/>
      <c r="H17" s="67"/>
      <c r="I17" s="67"/>
      <c r="J17" s="67"/>
      <c r="K17" s="67"/>
    </row>
    <row r="18" spans="1:17" ht="19.5">
      <c r="A18" s="68" t="s">
        <v>279</v>
      </c>
      <c r="B18" s="69"/>
      <c r="C18" s="69"/>
      <c r="D18" s="69"/>
      <c r="E18" s="69"/>
      <c r="F18" s="69"/>
      <c r="G18" s="69"/>
      <c r="H18" s="69"/>
      <c r="I18" s="69"/>
      <c r="J18" s="69"/>
      <c r="K18" s="69"/>
      <c r="L18" s="69"/>
      <c r="M18" s="69"/>
      <c r="N18" s="69"/>
      <c r="O18" s="69"/>
      <c r="P18" s="69"/>
      <c r="Q18" s="69"/>
    </row>
    <row r="19" spans="1:17" ht="19.5">
      <c r="A19" s="70" t="s">
        <v>280</v>
      </c>
      <c r="B19" s="76"/>
      <c r="C19" s="76"/>
      <c r="D19" s="76"/>
      <c r="E19" s="76"/>
      <c r="F19" s="76"/>
      <c r="G19" s="76"/>
      <c r="H19" s="76"/>
      <c r="I19" s="76"/>
      <c r="J19" s="76"/>
      <c r="K19" s="76"/>
      <c r="L19" s="69"/>
      <c r="M19" s="69"/>
      <c r="N19" s="69"/>
      <c r="O19" s="69"/>
      <c r="P19" s="69"/>
      <c r="Q19" s="69"/>
    </row>
    <row r="20" spans="1:11" ht="19.5">
      <c r="A20" s="68" t="s">
        <v>273</v>
      </c>
      <c r="B20" s="69"/>
      <c r="C20" s="69"/>
      <c r="D20" s="69"/>
      <c r="E20" s="69"/>
      <c r="F20" s="69"/>
      <c r="G20" s="69"/>
      <c r="H20" s="69"/>
      <c r="I20" s="69"/>
      <c r="J20" s="69"/>
      <c r="K20" s="69"/>
    </row>
    <row r="21" spans="1:11" ht="19.5">
      <c r="A21" s="69" t="s">
        <v>268</v>
      </c>
      <c r="B21" s="69"/>
      <c r="C21" s="69"/>
      <c r="D21" s="69"/>
      <c r="E21" s="69"/>
      <c r="F21" s="69"/>
      <c r="G21" s="69"/>
      <c r="H21" s="69"/>
      <c r="I21" s="69"/>
      <c r="J21" s="69"/>
      <c r="K21" s="69"/>
    </row>
    <row r="22" spans="1:11" ht="19.5">
      <c r="A22" s="66" t="s">
        <v>281</v>
      </c>
      <c r="B22" s="67"/>
      <c r="C22" s="67"/>
      <c r="D22" s="67"/>
      <c r="E22" s="67"/>
      <c r="F22" s="67"/>
      <c r="G22" s="67"/>
      <c r="H22" s="67"/>
      <c r="I22" s="67"/>
      <c r="J22" s="67"/>
      <c r="K22" s="67"/>
    </row>
    <row r="23" spans="1:11" ht="19.5">
      <c r="A23" s="66" t="s">
        <v>282</v>
      </c>
      <c r="B23" s="67"/>
      <c r="C23" s="67"/>
      <c r="D23" s="67"/>
      <c r="E23" s="67"/>
      <c r="F23" s="67"/>
      <c r="G23" s="67"/>
      <c r="H23" s="67"/>
      <c r="I23" s="67"/>
      <c r="J23" s="67"/>
      <c r="K23" s="67"/>
    </row>
    <row r="24" spans="1:11" ht="19.5">
      <c r="A24" s="66" t="s">
        <v>283</v>
      </c>
      <c r="B24" s="67"/>
      <c r="C24" s="67"/>
      <c r="D24" s="67"/>
      <c r="E24" s="67"/>
      <c r="F24" s="67"/>
      <c r="G24" s="67"/>
      <c r="H24" s="67"/>
      <c r="I24" s="67"/>
      <c r="J24" s="67"/>
      <c r="K24" s="67"/>
    </row>
    <row r="25" spans="1:11" ht="19.5">
      <c r="A25" s="66" t="s">
        <v>284</v>
      </c>
      <c r="B25" s="67"/>
      <c r="C25" s="67"/>
      <c r="D25" s="67"/>
      <c r="E25" s="67"/>
      <c r="F25" s="67"/>
      <c r="G25" s="67"/>
      <c r="H25" s="67"/>
      <c r="I25" s="67"/>
      <c r="J25" s="67"/>
      <c r="K25" s="67"/>
    </row>
    <row r="26" spans="1:11" ht="19.5">
      <c r="A26" s="66" t="s">
        <v>285</v>
      </c>
      <c r="B26" s="67"/>
      <c r="C26" s="67"/>
      <c r="D26" s="67"/>
      <c r="E26" s="67"/>
      <c r="F26" s="67"/>
      <c r="G26" s="67"/>
      <c r="H26" s="67"/>
      <c r="I26" s="67"/>
      <c r="J26" s="67"/>
      <c r="K26" s="67"/>
    </row>
    <row r="27" spans="1:11" ht="19.5">
      <c r="A27" s="66" t="s">
        <v>274</v>
      </c>
      <c r="B27" s="67"/>
      <c r="C27" s="67"/>
      <c r="D27" s="67"/>
      <c r="E27" s="67"/>
      <c r="F27" s="67"/>
      <c r="G27" s="67"/>
      <c r="H27" s="67"/>
      <c r="I27" s="67"/>
      <c r="J27" s="67"/>
      <c r="K27" s="67"/>
    </row>
    <row r="28" spans="1:5" ht="19.5">
      <c r="A28" s="67" t="s">
        <v>286</v>
      </c>
      <c r="B28" s="67"/>
      <c r="C28" s="67"/>
      <c r="D28" s="67"/>
      <c r="E28" s="67"/>
    </row>
    <row r="29" spans="1:9" ht="19.5">
      <c r="A29" s="67"/>
      <c r="B29" s="67"/>
      <c r="C29" s="67"/>
      <c r="D29" s="67"/>
      <c r="E29" s="67"/>
      <c r="F29" s="67"/>
      <c r="G29" s="67"/>
      <c r="H29" s="67"/>
      <c r="I29" s="67"/>
    </row>
    <row r="30" spans="1:9" ht="19.5">
      <c r="A30" s="67"/>
      <c r="B30" s="67"/>
      <c r="C30" s="67"/>
      <c r="D30" s="67"/>
      <c r="E30" s="67"/>
      <c r="F30" s="67"/>
      <c r="G30" s="67"/>
      <c r="H30" s="67"/>
      <c r="I30" s="67"/>
    </row>
  </sheetData>
  <printOptions horizontalCentered="1"/>
  <pageMargins left="0" right="0" top="0.5" bottom="0.25" header="0" footer="0"/>
  <pageSetup fitToHeight="3" fitToWidth="1" horizontalDpi="600" verticalDpi="600" orientation="portrait" scale="95" r:id="rId1"/>
</worksheet>
</file>

<file path=xl/worksheets/sheet10.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7.69921875" defaultRowHeight="19.5"/>
  <cols>
    <col min="1" max="1" width="12.5" style="1" customWidth="1"/>
    <col min="2" max="2" width="7.69921875" style="1" customWidth="1"/>
    <col min="3" max="3" width="6.09765625" style="1" customWidth="1"/>
    <col min="4" max="4" width="8.5" style="1" customWidth="1"/>
    <col min="5" max="5" width="6.09765625" style="1" customWidth="1"/>
    <col min="6" max="6" width="7.69921875" style="1" customWidth="1"/>
    <col min="7" max="7" width="6.09765625" style="1" customWidth="1"/>
    <col min="8" max="8" width="7.69921875" style="1" customWidth="1"/>
    <col min="9" max="9" width="6.09765625" style="1" customWidth="1"/>
    <col min="10" max="10" width="7.69921875" style="1" customWidth="1"/>
    <col min="11" max="11" width="6.09765625" style="1" customWidth="1"/>
    <col min="12" max="12" width="7.69921875" style="1" customWidth="1"/>
    <col min="13" max="13" width="6.09765625" style="1" customWidth="1"/>
    <col min="14" max="14" width="7.69921875" style="1" customWidth="1"/>
    <col min="15" max="15" width="6.09765625" style="1" customWidth="1"/>
    <col min="16" max="16" width="7.69921875" style="1" customWidth="1"/>
    <col min="17" max="17" width="6.09765625" style="1" customWidth="1"/>
    <col min="18" max="16384" width="7.69921875" style="1" customWidth="1"/>
  </cols>
  <sheetData>
    <row r="2" spans="1:17" ht="12.75">
      <c r="A2" s="78" t="s">
        <v>156</v>
      </c>
      <c r="B2" s="78"/>
      <c r="C2" s="78"/>
      <c r="D2" s="78"/>
      <c r="E2" s="78"/>
      <c r="F2" s="78"/>
      <c r="G2" s="78"/>
      <c r="H2" s="78"/>
      <c r="I2" s="78"/>
      <c r="J2" s="78"/>
      <c r="K2" s="78"/>
      <c r="L2" s="78"/>
      <c r="M2" s="78"/>
      <c r="N2" s="78"/>
      <c r="O2" s="78"/>
      <c r="P2" s="78"/>
      <c r="Q2" s="78"/>
    </row>
    <row r="3" spans="1:17" ht="12.75">
      <c r="A3" s="90" t="s">
        <v>158</v>
      </c>
      <c r="B3" s="90"/>
      <c r="C3" s="90"/>
      <c r="D3" s="90"/>
      <c r="E3" s="90"/>
      <c r="F3" s="90"/>
      <c r="G3" s="90"/>
      <c r="H3" s="90"/>
      <c r="I3" s="90"/>
      <c r="J3" s="90"/>
      <c r="K3" s="90"/>
      <c r="L3" s="90"/>
      <c r="M3" s="90"/>
      <c r="N3" s="90"/>
      <c r="O3" s="90"/>
      <c r="P3" s="90"/>
      <c r="Q3" s="90"/>
    </row>
    <row r="4" spans="1:17" ht="12.75">
      <c r="A4" s="90" t="s">
        <v>157</v>
      </c>
      <c r="B4" s="90"/>
      <c r="C4" s="90"/>
      <c r="D4" s="90"/>
      <c r="E4" s="90"/>
      <c r="F4" s="90"/>
      <c r="G4" s="90"/>
      <c r="H4" s="90"/>
      <c r="I4" s="90"/>
      <c r="J4" s="90"/>
      <c r="K4" s="90"/>
      <c r="L4" s="90"/>
      <c r="M4" s="90"/>
      <c r="N4" s="90"/>
      <c r="O4" s="90"/>
      <c r="P4" s="90"/>
      <c r="Q4" s="90"/>
    </row>
    <row r="5" spans="1:17" ht="12.75">
      <c r="A5" s="90" t="s">
        <v>124</v>
      </c>
      <c r="B5" s="90"/>
      <c r="C5" s="90"/>
      <c r="D5" s="90"/>
      <c r="E5" s="90"/>
      <c r="F5" s="90"/>
      <c r="G5" s="90"/>
      <c r="H5" s="90"/>
      <c r="I5" s="90"/>
      <c r="J5" s="90"/>
      <c r="K5" s="90"/>
      <c r="L5" s="90"/>
      <c r="M5" s="90"/>
      <c r="N5" s="90"/>
      <c r="O5" s="90"/>
      <c r="P5" s="90"/>
      <c r="Q5" s="90"/>
    </row>
    <row r="7" spans="1:17" ht="12.75">
      <c r="A7" s="86" t="s">
        <v>127</v>
      </c>
      <c r="B7" s="88" t="s">
        <v>2</v>
      </c>
      <c r="C7" s="89"/>
      <c r="D7" s="88" t="s">
        <v>15</v>
      </c>
      <c r="E7" s="89"/>
      <c r="F7" s="88" t="s">
        <v>125</v>
      </c>
      <c r="G7" s="89"/>
      <c r="H7" s="88" t="s">
        <v>126</v>
      </c>
      <c r="I7" s="89"/>
      <c r="J7" s="88" t="s">
        <v>16</v>
      </c>
      <c r="K7" s="89"/>
      <c r="L7" s="88" t="s">
        <v>17</v>
      </c>
      <c r="M7" s="89"/>
      <c r="N7" s="88" t="s">
        <v>129</v>
      </c>
      <c r="O7" s="89"/>
      <c r="P7" s="88" t="s">
        <v>18</v>
      </c>
      <c r="Q7" s="89"/>
    </row>
    <row r="8" spans="1:17" ht="12.75">
      <c r="A8" s="87"/>
      <c r="B8" s="26" t="s">
        <v>7</v>
      </c>
      <c r="C8" s="26" t="s">
        <v>8</v>
      </c>
      <c r="D8" s="26" t="s">
        <v>7</v>
      </c>
      <c r="E8" s="26" t="s">
        <v>8</v>
      </c>
      <c r="F8" s="26" t="s">
        <v>7</v>
      </c>
      <c r="G8" s="26" t="s">
        <v>8</v>
      </c>
      <c r="H8" s="26" t="s">
        <v>7</v>
      </c>
      <c r="I8" s="26" t="s">
        <v>8</v>
      </c>
      <c r="J8" s="26" t="s">
        <v>7</v>
      </c>
      <c r="K8" s="26" t="s">
        <v>8</v>
      </c>
      <c r="L8" s="26" t="s">
        <v>7</v>
      </c>
      <c r="M8" s="26" t="s">
        <v>8</v>
      </c>
      <c r="N8" s="26" t="s">
        <v>7</v>
      </c>
      <c r="O8" s="26" t="s">
        <v>8</v>
      </c>
      <c r="P8" s="26" t="s">
        <v>7</v>
      </c>
      <c r="Q8" s="26" t="s">
        <v>8</v>
      </c>
    </row>
    <row r="9" spans="1:17" ht="12.75">
      <c r="A9" s="19"/>
      <c r="B9" s="19"/>
      <c r="C9" s="19"/>
      <c r="D9" s="19"/>
      <c r="E9" s="19"/>
      <c r="F9" s="19"/>
      <c r="G9" s="19"/>
      <c r="H9" s="19"/>
      <c r="I9" s="19"/>
      <c r="J9" s="19"/>
      <c r="K9" s="19"/>
      <c r="L9" s="19"/>
      <c r="M9" s="19"/>
      <c r="N9" s="19"/>
      <c r="O9" s="19"/>
      <c r="P9" s="19"/>
      <c r="Q9" s="19"/>
    </row>
    <row r="10" spans="1:17" ht="12.75">
      <c r="A10" s="20" t="s">
        <v>84</v>
      </c>
      <c r="B10" s="21">
        <v>167</v>
      </c>
      <c r="C10" s="22">
        <v>39.201877934272304</v>
      </c>
      <c r="D10" s="21">
        <v>51</v>
      </c>
      <c r="E10" s="22">
        <v>28.333333333333332</v>
      </c>
      <c r="F10" s="21">
        <v>7</v>
      </c>
      <c r="G10" s="22">
        <v>70</v>
      </c>
      <c r="H10" s="34" t="s">
        <v>131</v>
      </c>
      <c r="I10" s="34" t="s">
        <v>131</v>
      </c>
      <c r="J10" s="21">
        <v>16</v>
      </c>
      <c r="K10" s="22">
        <v>32</v>
      </c>
      <c r="L10" s="21">
        <v>7</v>
      </c>
      <c r="M10" s="22">
        <v>36.84210526315789</v>
      </c>
      <c r="N10" s="21">
        <v>80</v>
      </c>
      <c r="O10" s="22">
        <v>52.63157894736842</v>
      </c>
      <c r="P10" s="21">
        <v>6</v>
      </c>
      <c r="Q10" s="22">
        <v>40</v>
      </c>
    </row>
    <row r="11" spans="1:17" ht="12.75">
      <c r="A11" s="20" t="s">
        <v>85</v>
      </c>
      <c r="B11" s="21">
        <v>11698</v>
      </c>
      <c r="C11" s="22">
        <v>57.84216772151899</v>
      </c>
      <c r="D11" s="21">
        <v>2846</v>
      </c>
      <c r="E11" s="22">
        <v>51.12268726423568</v>
      </c>
      <c r="F11" s="21">
        <v>292</v>
      </c>
      <c r="G11" s="22">
        <v>58.517034068136276</v>
      </c>
      <c r="H11" s="21">
        <v>111</v>
      </c>
      <c r="I11" s="22">
        <v>72.54901960784314</v>
      </c>
      <c r="J11" s="21">
        <v>3084</v>
      </c>
      <c r="K11" s="22">
        <v>61.23907863383637</v>
      </c>
      <c r="L11" s="21">
        <v>452</v>
      </c>
      <c r="M11" s="22">
        <v>49.0238611713666</v>
      </c>
      <c r="N11" s="21">
        <v>4211</v>
      </c>
      <c r="O11" s="22">
        <v>62.17333530193415</v>
      </c>
      <c r="P11" s="21">
        <v>702</v>
      </c>
      <c r="Q11" s="22">
        <v>55.10204081632652</v>
      </c>
    </row>
    <row r="12" spans="1:17" ht="12.75">
      <c r="A12" s="20" t="s">
        <v>86</v>
      </c>
      <c r="B12" s="21">
        <v>28800</v>
      </c>
      <c r="C12" s="22">
        <v>72.01260220538595</v>
      </c>
      <c r="D12" s="21">
        <v>4171</v>
      </c>
      <c r="E12" s="22">
        <v>61.185272113833065</v>
      </c>
      <c r="F12" s="21">
        <v>537</v>
      </c>
      <c r="G12" s="22">
        <v>67.54716981132076</v>
      </c>
      <c r="H12" s="21">
        <v>468</v>
      </c>
      <c r="I12" s="22">
        <v>80.96885813148789</v>
      </c>
      <c r="J12" s="21">
        <v>11576</v>
      </c>
      <c r="K12" s="22">
        <v>76.99880271384862</v>
      </c>
      <c r="L12" s="21">
        <v>845</v>
      </c>
      <c r="M12" s="22">
        <v>62.04111600587372</v>
      </c>
      <c r="N12" s="21">
        <v>9452</v>
      </c>
      <c r="O12" s="22">
        <v>73.11262376237624</v>
      </c>
      <c r="P12" s="21">
        <v>1751</v>
      </c>
      <c r="Q12" s="22">
        <v>70.63331988705123</v>
      </c>
    </row>
    <row r="13" spans="1:17" ht="12.75">
      <c r="A13" s="20" t="s">
        <v>87</v>
      </c>
      <c r="B13" s="21">
        <v>41016</v>
      </c>
      <c r="C13" s="22">
        <v>84.62839929022408</v>
      </c>
      <c r="D13" s="21">
        <v>3551</v>
      </c>
      <c r="E13" s="22">
        <v>71.62162162162163</v>
      </c>
      <c r="F13" s="21">
        <v>468</v>
      </c>
      <c r="G13" s="22">
        <v>79.3220338983051</v>
      </c>
      <c r="H13" s="21">
        <v>610</v>
      </c>
      <c r="I13" s="22">
        <v>85.19553072625699</v>
      </c>
      <c r="J13" s="21">
        <v>22028</v>
      </c>
      <c r="K13" s="22">
        <v>88.57257740249295</v>
      </c>
      <c r="L13" s="21">
        <v>783</v>
      </c>
      <c r="M13" s="22">
        <v>72.90502793296089</v>
      </c>
      <c r="N13" s="21">
        <v>11605</v>
      </c>
      <c r="O13" s="22">
        <v>83.70600115406809</v>
      </c>
      <c r="P13" s="21">
        <v>1971</v>
      </c>
      <c r="Q13" s="22">
        <v>82.33082706766918</v>
      </c>
    </row>
    <row r="14" spans="1:17" ht="12.75">
      <c r="A14" s="20" t="s">
        <v>88</v>
      </c>
      <c r="B14" s="21">
        <v>27854</v>
      </c>
      <c r="C14" s="22">
        <v>86.88626863809345</v>
      </c>
      <c r="D14" s="21">
        <v>2119</v>
      </c>
      <c r="E14" s="22">
        <v>73.7556561085973</v>
      </c>
      <c r="F14" s="21">
        <v>214</v>
      </c>
      <c r="G14" s="22">
        <v>80.14981273408239</v>
      </c>
      <c r="H14" s="21">
        <v>508</v>
      </c>
      <c r="I14" s="22">
        <v>88.0415944540728</v>
      </c>
      <c r="J14" s="21">
        <v>16188</v>
      </c>
      <c r="K14" s="22">
        <v>89.98332406892719</v>
      </c>
      <c r="L14" s="21">
        <v>485</v>
      </c>
      <c r="M14" s="22">
        <v>74.61538461538461</v>
      </c>
      <c r="N14" s="21">
        <v>7255</v>
      </c>
      <c r="O14" s="22">
        <v>86.25609321127095</v>
      </c>
      <c r="P14" s="21">
        <v>1085</v>
      </c>
      <c r="Q14" s="22">
        <v>84.10852713178295</v>
      </c>
    </row>
    <row r="15" spans="1:17" ht="12.75">
      <c r="A15" s="20" t="s">
        <v>89</v>
      </c>
      <c r="B15" s="21">
        <v>8881</v>
      </c>
      <c r="C15" s="22">
        <v>85.22214758660397</v>
      </c>
      <c r="D15" s="21">
        <v>740</v>
      </c>
      <c r="E15" s="22">
        <v>72.40704500978474</v>
      </c>
      <c r="F15" s="21">
        <v>57</v>
      </c>
      <c r="G15" s="22">
        <v>68.67469879518072</v>
      </c>
      <c r="H15" s="21">
        <v>187</v>
      </c>
      <c r="I15" s="22">
        <v>83.11111111111111</v>
      </c>
      <c r="J15" s="21">
        <v>5070</v>
      </c>
      <c r="K15" s="22">
        <v>89.103690685413</v>
      </c>
      <c r="L15" s="21">
        <v>167</v>
      </c>
      <c r="M15" s="22">
        <v>69.8744769874477</v>
      </c>
      <c r="N15" s="21">
        <v>2366</v>
      </c>
      <c r="O15" s="22">
        <v>84.37945791726106</v>
      </c>
      <c r="P15" s="21">
        <v>294</v>
      </c>
      <c r="Q15" s="22">
        <v>82.12290502793296</v>
      </c>
    </row>
    <row r="16" spans="1:17" ht="12.75">
      <c r="A16" s="20" t="s">
        <v>90</v>
      </c>
      <c r="B16" s="21">
        <v>1127</v>
      </c>
      <c r="C16" s="22">
        <v>79.25457102672293</v>
      </c>
      <c r="D16" s="21">
        <v>107</v>
      </c>
      <c r="E16" s="22">
        <v>71.33333333333334</v>
      </c>
      <c r="F16" s="21">
        <v>10</v>
      </c>
      <c r="G16" s="22">
        <v>83.33333333333334</v>
      </c>
      <c r="H16" s="21">
        <v>36</v>
      </c>
      <c r="I16" s="22">
        <v>75</v>
      </c>
      <c r="J16" s="21">
        <v>637</v>
      </c>
      <c r="K16" s="22">
        <v>82.83485045513655</v>
      </c>
      <c r="L16" s="21">
        <v>26</v>
      </c>
      <c r="M16" s="22">
        <v>65</v>
      </c>
      <c r="N16" s="23">
        <v>273</v>
      </c>
      <c r="O16" s="22">
        <v>77.77777777777779</v>
      </c>
      <c r="P16" s="21">
        <v>38</v>
      </c>
      <c r="Q16" s="22">
        <v>73.07692307692307</v>
      </c>
    </row>
    <row r="17" spans="1:17" ht="12.75">
      <c r="A17" s="20" t="s">
        <v>26</v>
      </c>
      <c r="B17" s="21">
        <v>43</v>
      </c>
      <c r="C17" s="22">
        <v>0.02808988764044944</v>
      </c>
      <c r="D17" s="21">
        <v>6</v>
      </c>
      <c r="E17" s="22">
        <v>54.54545454545454</v>
      </c>
      <c r="F17" s="34" t="s">
        <v>131</v>
      </c>
      <c r="G17" s="34" t="s">
        <v>131</v>
      </c>
      <c r="H17" s="21">
        <v>1</v>
      </c>
      <c r="I17" s="34" t="s">
        <v>130</v>
      </c>
      <c r="J17" s="21">
        <v>12</v>
      </c>
      <c r="K17" s="22">
        <v>57.14285714285714</v>
      </c>
      <c r="L17" s="21">
        <v>2</v>
      </c>
      <c r="M17" s="34" t="s">
        <v>130</v>
      </c>
      <c r="N17" s="21">
        <v>5</v>
      </c>
      <c r="O17" s="34" t="s">
        <v>130</v>
      </c>
      <c r="P17" s="21">
        <v>17</v>
      </c>
      <c r="Q17" s="22">
        <v>62.96296296296296</v>
      </c>
    </row>
    <row r="18" spans="1:17" ht="19.5" customHeight="1">
      <c r="A18" s="27" t="s">
        <v>13</v>
      </c>
      <c r="B18" s="28">
        <v>119586</v>
      </c>
      <c r="C18" s="29">
        <v>78.11993728769271</v>
      </c>
      <c r="D18" s="28">
        <v>13591</v>
      </c>
      <c r="E18" s="29">
        <v>62.98544814162573</v>
      </c>
      <c r="F18" s="28">
        <v>1585</v>
      </c>
      <c r="G18" s="29">
        <v>70.22596366858662</v>
      </c>
      <c r="H18" s="28">
        <v>1921</v>
      </c>
      <c r="I18" s="29">
        <v>83.59442993907746</v>
      </c>
      <c r="J18" s="28">
        <v>58611</v>
      </c>
      <c r="K18" s="29">
        <v>84.38093866973799</v>
      </c>
      <c r="L18" s="28">
        <v>2767</v>
      </c>
      <c r="M18" s="29">
        <v>64.22934076137419</v>
      </c>
      <c r="N18" s="28">
        <v>35247</v>
      </c>
      <c r="O18" s="29">
        <v>77.82512695959373</v>
      </c>
      <c r="P18" s="28">
        <v>5864</v>
      </c>
      <c r="Q18" s="29">
        <v>74.33134744581062</v>
      </c>
    </row>
    <row r="19" spans="1:17" ht="25.5">
      <c r="A19" s="24" t="s">
        <v>128</v>
      </c>
      <c r="B19" s="84">
        <v>26</v>
      </c>
      <c r="C19" s="85"/>
      <c r="D19" s="84">
        <v>23</v>
      </c>
      <c r="E19" s="85"/>
      <c r="F19" s="84">
        <v>23</v>
      </c>
      <c r="G19" s="85"/>
      <c r="H19" s="84">
        <v>27.457</v>
      </c>
      <c r="I19" s="85"/>
      <c r="J19" s="84">
        <v>27</v>
      </c>
      <c r="K19" s="85"/>
      <c r="L19" s="84">
        <v>24</v>
      </c>
      <c r="M19" s="85"/>
      <c r="N19" s="84">
        <v>26.164</v>
      </c>
      <c r="O19" s="85"/>
      <c r="P19" s="84">
        <v>25</v>
      </c>
      <c r="Q19" s="85"/>
    </row>
    <row r="21" ht="12.75">
      <c r="A21" s="2" t="s">
        <v>159</v>
      </c>
    </row>
    <row r="23" spans="1:7" ht="19.5">
      <c r="A23" s="99" t="s">
        <v>79</v>
      </c>
      <c r="B23" s="98"/>
      <c r="C23" s="98"/>
      <c r="D23" s="98"/>
      <c r="E23" s="98"/>
      <c r="F23" s="98"/>
      <c r="G23" s="98"/>
    </row>
  </sheetData>
  <mergeCells count="22">
    <mergeCell ref="A23:G23"/>
    <mergeCell ref="A5:Q5"/>
    <mergeCell ref="A4:Q4"/>
    <mergeCell ref="A3:Q3"/>
    <mergeCell ref="H7:I7"/>
    <mergeCell ref="J7:K7"/>
    <mergeCell ref="L7:M7"/>
    <mergeCell ref="N7:O7"/>
    <mergeCell ref="A7:A8"/>
    <mergeCell ref="B7:C7"/>
    <mergeCell ref="J19:K19"/>
    <mergeCell ref="L19:M19"/>
    <mergeCell ref="N19:O19"/>
    <mergeCell ref="P19:Q19"/>
    <mergeCell ref="B19:C19"/>
    <mergeCell ref="D19:E19"/>
    <mergeCell ref="F19:G19"/>
    <mergeCell ref="H19:I19"/>
    <mergeCell ref="D7:E7"/>
    <mergeCell ref="F7:G7"/>
    <mergeCell ref="A2:Q2"/>
    <mergeCell ref="P7:Q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7.69921875" defaultRowHeight="19.5"/>
  <cols>
    <col min="1" max="1" width="10.59765625" style="1" customWidth="1"/>
    <col min="2" max="3" width="7.69921875" style="1" customWidth="1"/>
    <col min="4" max="5" width="8.5" style="1" customWidth="1"/>
    <col min="6" max="16384" width="7.69921875" style="1" customWidth="1"/>
  </cols>
  <sheetData>
    <row r="2" spans="1:11" ht="12.75">
      <c r="A2" s="100" t="s">
        <v>160</v>
      </c>
      <c r="B2" s="100"/>
      <c r="C2" s="100"/>
      <c r="D2" s="100"/>
      <c r="E2" s="100"/>
      <c r="F2" s="100"/>
      <c r="G2" s="100"/>
      <c r="H2" s="100"/>
      <c r="I2" s="100"/>
      <c r="J2" s="100"/>
      <c r="K2" s="100"/>
    </row>
    <row r="3" spans="1:11" ht="12.75">
      <c r="A3" s="90" t="s">
        <v>161</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86" t="s">
        <v>127</v>
      </c>
      <c r="B6" s="92" t="s">
        <v>1</v>
      </c>
      <c r="C6" s="92"/>
      <c r="D6" s="92"/>
      <c r="E6" s="92"/>
      <c r="F6" s="92"/>
      <c r="G6" s="92"/>
      <c r="H6" s="92"/>
      <c r="I6" s="92"/>
      <c r="J6" s="92"/>
      <c r="K6" s="92"/>
    </row>
    <row r="7" spans="1:11" ht="12.75">
      <c r="A7" s="106"/>
      <c r="B7" s="91" t="s">
        <v>2</v>
      </c>
      <c r="C7" s="91"/>
      <c r="D7" s="91" t="s">
        <v>3</v>
      </c>
      <c r="E7" s="91"/>
      <c r="F7" s="91" t="s">
        <v>4</v>
      </c>
      <c r="G7" s="91"/>
      <c r="H7" s="91" t="s">
        <v>5</v>
      </c>
      <c r="I7" s="91"/>
      <c r="J7" s="91" t="s">
        <v>6</v>
      </c>
      <c r="K7" s="91"/>
    </row>
    <row r="8" spans="1:11" ht="12.75">
      <c r="A8" s="87"/>
      <c r="B8" s="27" t="s">
        <v>7</v>
      </c>
      <c r="C8" s="27" t="s">
        <v>162</v>
      </c>
      <c r="D8" s="27" t="s">
        <v>7</v>
      </c>
      <c r="E8" s="27" t="s">
        <v>162</v>
      </c>
      <c r="F8" s="27" t="s">
        <v>7</v>
      </c>
      <c r="G8" s="27" t="s">
        <v>162</v>
      </c>
      <c r="H8" s="27" t="s">
        <v>7</v>
      </c>
      <c r="I8" s="27" t="s">
        <v>162</v>
      </c>
      <c r="J8" s="27" t="s">
        <v>7</v>
      </c>
      <c r="K8" s="27" t="s">
        <v>162</v>
      </c>
    </row>
    <row r="9" spans="1:11" ht="12.75">
      <c r="A9" s="13"/>
      <c r="B9" s="13"/>
      <c r="C9" s="13"/>
      <c r="D9" s="13"/>
      <c r="E9" s="13"/>
      <c r="F9" s="13"/>
      <c r="G9" s="13"/>
      <c r="H9" s="13"/>
      <c r="I9" s="13"/>
      <c r="J9" s="13"/>
      <c r="K9" s="13"/>
    </row>
    <row r="10" spans="1:11" ht="12.75">
      <c r="A10" s="20" t="s">
        <v>84</v>
      </c>
      <c r="B10" s="21">
        <v>27</v>
      </c>
      <c r="C10" s="22">
        <v>63.38028169014084</v>
      </c>
      <c r="D10" s="21">
        <v>7</v>
      </c>
      <c r="E10" s="22">
        <v>51.09489051094891</v>
      </c>
      <c r="F10" s="21">
        <v>18</v>
      </c>
      <c r="G10" s="22">
        <v>63.82978723404255</v>
      </c>
      <c r="H10" s="21">
        <v>1</v>
      </c>
      <c r="I10" s="44" t="s">
        <v>130</v>
      </c>
      <c r="J10" s="21">
        <v>1</v>
      </c>
      <c r="K10" s="44" t="s">
        <v>130</v>
      </c>
    </row>
    <row r="11" spans="1:11" ht="12.75">
      <c r="A11" s="20" t="s">
        <v>85</v>
      </c>
      <c r="B11" s="21">
        <v>617</v>
      </c>
      <c r="C11" s="22">
        <v>30.508306962025316</v>
      </c>
      <c r="D11" s="21">
        <v>212</v>
      </c>
      <c r="E11" s="22">
        <v>18.14447107155084</v>
      </c>
      <c r="F11" s="21">
        <v>396</v>
      </c>
      <c r="G11" s="22">
        <v>48.32214765100671</v>
      </c>
      <c r="H11" s="21">
        <v>2</v>
      </c>
      <c r="I11" s="44" t="s">
        <v>130</v>
      </c>
      <c r="J11" s="21">
        <v>7</v>
      </c>
      <c r="K11" s="22">
        <v>137.25490196078434</v>
      </c>
    </row>
    <row r="12" spans="1:11" ht="12.75">
      <c r="A12" s="20" t="s">
        <v>86</v>
      </c>
      <c r="B12" s="21">
        <v>768</v>
      </c>
      <c r="C12" s="22">
        <v>19.20336058810292</v>
      </c>
      <c r="D12" s="21">
        <v>312</v>
      </c>
      <c r="E12" s="22">
        <v>10.678714447068486</v>
      </c>
      <c r="F12" s="21">
        <v>442</v>
      </c>
      <c r="G12" s="22">
        <v>43.71476609633073</v>
      </c>
      <c r="H12" s="21">
        <v>11</v>
      </c>
      <c r="I12" s="22">
        <v>19.130434782608695</v>
      </c>
      <c r="J12" s="21">
        <v>3</v>
      </c>
      <c r="K12" s="44" t="s">
        <v>130</v>
      </c>
    </row>
    <row r="13" spans="1:11" ht="12.75">
      <c r="A13" s="20" t="s">
        <v>87</v>
      </c>
      <c r="B13" s="21">
        <v>528</v>
      </c>
      <c r="C13" s="22">
        <v>10.894235133908307</v>
      </c>
      <c r="D13" s="21">
        <v>202</v>
      </c>
      <c r="E13" s="22">
        <v>5.016390185755439</v>
      </c>
      <c r="F13" s="21">
        <v>316</v>
      </c>
      <c r="G13" s="22">
        <v>43.73702422145328</v>
      </c>
      <c r="H13" s="21">
        <v>6</v>
      </c>
      <c r="I13" s="22">
        <v>7.050528789659225</v>
      </c>
      <c r="J13" s="21">
        <v>4</v>
      </c>
      <c r="K13" s="44" t="s">
        <v>130</v>
      </c>
    </row>
    <row r="14" spans="1:11" ht="12.75">
      <c r="A14" s="20" t="s">
        <v>88</v>
      </c>
      <c r="B14" s="21">
        <v>287</v>
      </c>
      <c r="C14" s="22">
        <v>8.952523551063697</v>
      </c>
      <c r="D14" s="21">
        <v>114</v>
      </c>
      <c r="E14" s="22">
        <v>4.20137097368615</v>
      </c>
      <c r="F14" s="21">
        <v>163</v>
      </c>
      <c r="G14" s="22">
        <v>38.930021495103894</v>
      </c>
      <c r="H14" s="21">
        <v>7</v>
      </c>
      <c r="I14" s="22">
        <v>11.382113821138212</v>
      </c>
      <c r="J14" s="21">
        <v>3</v>
      </c>
      <c r="K14" s="44" t="s">
        <v>130</v>
      </c>
    </row>
    <row r="15" spans="1:11" ht="12.75">
      <c r="A15" s="20" t="s">
        <v>89</v>
      </c>
      <c r="B15" s="21">
        <v>143</v>
      </c>
      <c r="C15" s="22">
        <v>13.722291526724883</v>
      </c>
      <c r="D15" s="21">
        <v>52</v>
      </c>
      <c r="E15" s="22">
        <v>6.080449017773621</v>
      </c>
      <c r="F15" s="21">
        <v>85</v>
      </c>
      <c r="G15" s="22">
        <v>53.35844318895167</v>
      </c>
      <c r="H15" s="21">
        <v>5</v>
      </c>
      <c r="I15" s="44" t="s">
        <v>130</v>
      </c>
      <c r="J15" s="21">
        <v>1</v>
      </c>
      <c r="K15" s="44" t="s">
        <v>130</v>
      </c>
    </row>
    <row r="16" spans="1:11" ht="12.75">
      <c r="A16" s="20" t="s">
        <v>90</v>
      </c>
      <c r="B16" s="21">
        <v>37</v>
      </c>
      <c r="C16" s="22">
        <v>26.019690576652604</v>
      </c>
      <c r="D16" s="21">
        <v>18</v>
      </c>
      <c r="E16" s="22">
        <v>15.84507042253521</v>
      </c>
      <c r="F16" s="21">
        <v>18</v>
      </c>
      <c r="G16" s="22">
        <v>76.59574468085107</v>
      </c>
      <c r="H16" s="21">
        <v>1</v>
      </c>
      <c r="I16" s="44" t="s">
        <v>130</v>
      </c>
      <c r="J16" s="45" t="s">
        <v>131</v>
      </c>
      <c r="K16" s="45" t="s">
        <v>131</v>
      </c>
    </row>
    <row r="17" spans="1:11" ht="12.75">
      <c r="A17" s="20" t="s">
        <v>26</v>
      </c>
      <c r="B17" s="11">
        <v>3</v>
      </c>
      <c r="C17" s="44" t="s">
        <v>130</v>
      </c>
      <c r="D17" s="21">
        <v>1</v>
      </c>
      <c r="E17" s="44" t="s">
        <v>130</v>
      </c>
      <c r="F17" s="11">
        <v>1</v>
      </c>
      <c r="G17" s="44" t="s">
        <v>130</v>
      </c>
      <c r="H17" s="11">
        <v>1</v>
      </c>
      <c r="I17" s="44" t="s">
        <v>130</v>
      </c>
      <c r="J17" s="45" t="s">
        <v>131</v>
      </c>
      <c r="K17" s="45" t="s">
        <v>131</v>
      </c>
    </row>
    <row r="18" spans="1:11" ht="19.5" customHeight="1">
      <c r="A18" s="27" t="s">
        <v>13</v>
      </c>
      <c r="B18" s="28">
        <v>2410</v>
      </c>
      <c r="C18" s="29">
        <v>15.7434021426705</v>
      </c>
      <c r="D18" s="28">
        <v>918</v>
      </c>
      <c r="E18" s="29">
        <v>7.767811812489423</v>
      </c>
      <c r="F18" s="28">
        <v>1439</v>
      </c>
      <c r="G18" s="29">
        <v>45.191884931851014</v>
      </c>
      <c r="H18" s="28">
        <v>34</v>
      </c>
      <c r="I18" s="29">
        <v>12.962256957682044</v>
      </c>
      <c r="J18" s="28">
        <v>19</v>
      </c>
      <c r="K18" s="29">
        <v>43.67816091954023</v>
      </c>
    </row>
    <row r="19" spans="1:11" ht="25.5">
      <c r="A19" s="24" t="s">
        <v>128</v>
      </c>
      <c r="B19" s="84">
        <v>22.835</v>
      </c>
      <c r="C19" s="85"/>
      <c r="D19" s="84">
        <v>22.964</v>
      </c>
      <c r="E19" s="85"/>
      <c r="F19" s="84">
        <v>22.707</v>
      </c>
      <c r="G19" s="85"/>
      <c r="H19" s="84">
        <v>26</v>
      </c>
      <c r="I19" s="85"/>
      <c r="J19" s="84">
        <v>21.75</v>
      </c>
      <c r="K19" s="85"/>
    </row>
    <row r="21" ht="12.75">
      <c r="A21" s="2" t="s">
        <v>163</v>
      </c>
    </row>
    <row r="23" spans="1:7" ht="19.5">
      <c r="A23" s="99" t="s">
        <v>79</v>
      </c>
      <c r="B23" s="98"/>
      <c r="C23" s="98"/>
      <c r="D23" s="98"/>
      <c r="E23" s="98"/>
      <c r="F23" s="98"/>
      <c r="G23" s="98"/>
    </row>
  </sheetData>
  <mergeCells count="16">
    <mergeCell ref="A23:G23"/>
    <mergeCell ref="A3:K3"/>
    <mergeCell ref="A2:K2"/>
    <mergeCell ref="B19:C19"/>
    <mergeCell ref="D19:E19"/>
    <mergeCell ref="F19:G19"/>
    <mergeCell ref="H19:I19"/>
    <mergeCell ref="J19:K19"/>
    <mergeCell ref="B7:C7"/>
    <mergeCell ref="B6:K6"/>
    <mergeCell ref="A6:A8"/>
    <mergeCell ref="A4:K4"/>
    <mergeCell ref="J7:K7"/>
    <mergeCell ref="H7:I7"/>
    <mergeCell ref="F7:G7"/>
    <mergeCell ref="D7:E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1" ht="12.75">
      <c r="A2" s="78" t="s">
        <v>164</v>
      </c>
      <c r="B2" s="78"/>
      <c r="C2" s="78"/>
      <c r="D2" s="78"/>
      <c r="E2" s="78"/>
      <c r="F2" s="78"/>
      <c r="G2" s="78"/>
      <c r="H2" s="78"/>
      <c r="I2" s="78"/>
      <c r="J2" s="78"/>
      <c r="K2" s="78"/>
    </row>
    <row r="3" spans="1:11" ht="12.75">
      <c r="A3" s="90" t="s">
        <v>0</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86" t="s">
        <v>165</v>
      </c>
      <c r="B6" s="92" t="s">
        <v>1</v>
      </c>
      <c r="C6" s="92"/>
      <c r="D6" s="92"/>
      <c r="E6" s="92"/>
      <c r="F6" s="92"/>
      <c r="G6" s="92"/>
      <c r="H6" s="92"/>
      <c r="I6" s="92"/>
      <c r="J6" s="92"/>
      <c r="K6" s="92"/>
    </row>
    <row r="7" spans="1:11" ht="12.75">
      <c r="A7" s="106"/>
      <c r="B7" s="91" t="s">
        <v>2</v>
      </c>
      <c r="C7" s="91"/>
      <c r="D7" s="91" t="s">
        <v>3</v>
      </c>
      <c r="E7" s="91"/>
      <c r="F7" s="91" t="s">
        <v>4</v>
      </c>
      <c r="G7" s="91"/>
      <c r="H7" s="91" t="s">
        <v>5</v>
      </c>
      <c r="I7" s="91"/>
      <c r="J7" s="91" t="s">
        <v>6</v>
      </c>
      <c r="K7" s="91"/>
    </row>
    <row r="8" spans="1:11" ht="12.75">
      <c r="A8" s="87"/>
      <c r="B8" s="27" t="s">
        <v>7</v>
      </c>
      <c r="C8" s="27" t="s">
        <v>8</v>
      </c>
      <c r="D8" s="27" t="s">
        <v>7</v>
      </c>
      <c r="E8" s="27" t="s">
        <v>8</v>
      </c>
      <c r="F8" s="27" t="s">
        <v>7</v>
      </c>
      <c r="G8" s="27" t="s">
        <v>8</v>
      </c>
      <c r="H8" s="27" t="s">
        <v>7</v>
      </c>
      <c r="I8" s="27" t="s">
        <v>8</v>
      </c>
      <c r="J8" s="27" t="s">
        <v>7</v>
      </c>
      <c r="K8" s="27" t="s">
        <v>8</v>
      </c>
    </row>
    <row r="9" spans="1:11" ht="12.75">
      <c r="A9" s="13"/>
      <c r="B9" s="13"/>
      <c r="C9" s="13"/>
      <c r="D9" s="13"/>
      <c r="E9" s="13"/>
      <c r="F9" s="13"/>
      <c r="G9" s="13"/>
      <c r="H9" s="13"/>
      <c r="I9" s="13"/>
      <c r="J9" s="13"/>
      <c r="K9" s="13"/>
    </row>
    <row r="10" spans="1:11" ht="12.75">
      <c r="A10" s="20" t="s">
        <v>9</v>
      </c>
      <c r="B10" s="21">
        <v>110050</v>
      </c>
      <c r="C10" s="22">
        <v>71.89051476352233</v>
      </c>
      <c r="D10" s="21">
        <v>89620</v>
      </c>
      <c r="E10" s="22">
        <v>75.83347436114401</v>
      </c>
      <c r="F10" s="21">
        <v>18476</v>
      </c>
      <c r="G10" s="22">
        <v>58.023993467747005</v>
      </c>
      <c r="H10" s="21">
        <v>1701</v>
      </c>
      <c r="I10" s="22">
        <v>64.84940907357986</v>
      </c>
      <c r="J10" s="21">
        <v>253</v>
      </c>
      <c r="K10" s="22">
        <v>58.160919540229884</v>
      </c>
    </row>
    <row r="11" spans="1:11" ht="12.75">
      <c r="A11" s="20" t="s">
        <v>10</v>
      </c>
      <c r="B11" s="21">
        <v>28793</v>
      </c>
      <c r="C11" s="22">
        <v>18.80911941468513</v>
      </c>
      <c r="D11" s="21">
        <v>19733</v>
      </c>
      <c r="E11" s="22">
        <v>16.697410729395838</v>
      </c>
      <c r="F11" s="21">
        <v>8392</v>
      </c>
      <c r="G11" s="22">
        <v>26.35512844670561</v>
      </c>
      <c r="H11" s="21">
        <v>600</v>
      </c>
      <c r="I11" s="22">
        <v>22.87457110179184</v>
      </c>
      <c r="J11" s="21">
        <v>68</v>
      </c>
      <c r="K11" s="22">
        <v>15.632183908045977</v>
      </c>
    </row>
    <row r="12" spans="1:11" ht="12.75">
      <c r="A12" s="20" t="s">
        <v>11</v>
      </c>
      <c r="B12" s="21">
        <v>10076</v>
      </c>
      <c r="C12" s="22">
        <v>6.582179252678339</v>
      </c>
      <c r="D12" s="21">
        <v>5608</v>
      </c>
      <c r="E12" s="22">
        <v>4.745303773904213</v>
      </c>
      <c r="F12" s="21">
        <v>4168</v>
      </c>
      <c r="G12" s="22">
        <v>13.089630048363796</v>
      </c>
      <c r="H12" s="21">
        <v>233</v>
      </c>
      <c r="I12" s="22">
        <v>8.882958444529166</v>
      </c>
      <c r="J12" s="21">
        <v>67</v>
      </c>
      <c r="K12" s="22">
        <v>15.402298850574713</v>
      </c>
    </row>
    <row r="13" spans="1:11" ht="12.75">
      <c r="A13" s="20" t="s">
        <v>12</v>
      </c>
      <c r="B13" s="21">
        <v>4161</v>
      </c>
      <c r="C13" s="22">
        <v>2.7181865691141884</v>
      </c>
      <c r="D13" s="21">
        <v>3219</v>
      </c>
      <c r="E13" s="22">
        <v>2.723811135555932</v>
      </c>
      <c r="F13" s="21">
        <v>806</v>
      </c>
      <c r="G13" s="22">
        <v>2.5312480371835937</v>
      </c>
      <c r="H13" s="21">
        <v>89</v>
      </c>
      <c r="I13" s="22">
        <v>3.393061380099123</v>
      </c>
      <c r="J13" s="21">
        <v>47</v>
      </c>
      <c r="K13" s="22">
        <v>10.804597701149426</v>
      </c>
    </row>
    <row r="14" spans="1:11" ht="19.5" customHeight="1">
      <c r="A14" s="27" t="s">
        <v>13</v>
      </c>
      <c r="B14" s="28">
        <v>153080</v>
      </c>
      <c r="C14" s="29">
        <v>100</v>
      </c>
      <c r="D14" s="28">
        <v>118180</v>
      </c>
      <c r="E14" s="29">
        <v>100</v>
      </c>
      <c r="F14" s="28">
        <v>31842</v>
      </c>
      <c r="G14" s="29">
        <v>100</v>
      </c>
      <c r="H14" s="28">
        <v>2623</v>
      </c>
      <c r="I14" s="29">
        <v>100</v>
      </c>
      <c r="J14" s="28">
        <v>435</v>
      </c>
      <c r="K14" s="29">
        <v>100</v>
      </c>
    </row>
    <row r="16" spans="1:11" ht="26.25" customHeight="1">
      <c r="A16" s="96" t="s">
        <v>186</v>
      </c>
      <c r="B16" s="96"/>
      <c r="C16" s="96"/>
      <c r="D16" s="96"/>
      <c r="E16" s="96"/>
      <c r="F16" s="96"/>
      <c r="G16" s="96"/>
      <c r="H16" s="96"/>
      <c r="I16" s="96"/>
      <c r="J16" s="96"/>
      <c r="K16" s="96"/>
    </row>
    <row r="18" ht="12.75">
      <c r="A18" s="1" t="s">
        <v>79</v>
      </c>
    </row>
  </sheetData>
  <mergeCells count="11">
    <mergeCell ref="A4:K4"/>
    <mergeCell ref="A3:K3"/>
    <mergeCell ref="A2:K2"/>
    <mergeCell ref="B7:C7"/>
    <mergeCell ref="B6:K6"/>
    <mergeCell ref="A6:A8"/>
    <mergeCell ref="A16:K16"/>
    <mergeCell ref="J7:K7"/>
    <mergeCell ref="H7:I7"/>
    <mergeCell ref="F7:G7"/>
    <mergeCell ref="D7:E7"/>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7.69921875" defaultRowHeight="19.5"/>
  <cols>
    <col min="1" max="1" width="12.5" style="1" customWidth="1"/>
    <col min="2" max="2" width="7.69921875" style="1" customWidth="1"/>
    <col min="3" max="3" width="6.09765625" style="1" customWidth="1"/>
    <col min="4" max="4" width="8.5" style="1" customWidth="1"/>
    <col min="5" max="5" width="6.09765625" style="1" customWidth="1"/>
    <col min="6" max="6" width="7.69921875" style="1" customWidth="1"/>
    <col min="7" max="7" width="6.09765625" style="1" customWidth="1"/>
    <col min="8" max="8" width="7.69921875" style="1" customWidth="1"/>
    <col min="9" max="9" width="6.09765625" style="1" customWidth="1"/>
    <col min="10" max="10" width="7.69921875" style="1" customWidth="1"/>
    <col min="11" max="11" width="6.09765625" style="1" customWidth="1"/>
    <col min="12" max="12" width="7.69921875" style="1" customWidth="1"/>
    <col min="13" max="13" width="6.09765625" style="1" customWidth="1"/>
    <col min="14" max="14" width="7.69921875" style="1" customWidth="1"/>
    <col min="15" max="15" width="6.09765625" style="1" customWidth="1"/>
    <col min="16" max="16" width="7.69921875" style="1" customWidth="1"/>
    <col min="17" max="17" width="6.09765625" style="1" customWidth="1"/>
    <col min="18" max="16384" width="7.69921875" style="1" customWidth="1"/>
  </cols>
  <sheetData>
    <row r="2" spans="1:17" ht="12.75">
      <c r="A2" s="78" t="s">
        <v>166</v>
      </c>
      <c r="B2" s="78"/>
      <c r="C2" s="78"/>
      <c r="D2" s="78"/>
      <c r="E2" s="78"/>
      <c r="F2" s="78"/>
      <c r="G2" s="78"/>
      <c r="H2" s="78"/>
      <c r="I2" s="78"/>
      <c r="J2" s="78"/>
      <c r="K2" s="78"/>
      <c r="L2" s="78"/>
      <c r="M2" s="78"/>
      <c r="N2" s="78"/>
      <c r="O2" s="78"/>
      <c r="P2" s="78"/>
      <c r="Q2" s="78"/>
    </row>
    <row r="3" spans="1:17" ht="12.75">
      <c r="A3" s="90" t="s">
        <v>167</v>
      </c>
      <c r="B3" s="90"/>
      <c r="C3" s="90"/>
      <c r="D3" s="90"/>
      <c r="E3" s="90"/>
      <c r="F3" s="90"/>
      <c r="G3" s="90"/>
      <c r="H3" s="90"/>
      <c r="I3" s="90"/>
      <c r="J3" s="90"/>
      <c r="K3" s="90"/>
      <c r="L3" s="90"/>
      <c r="M3" s="90"/>
      <c r="N3" s="90"/>
      <c r="O3" s="90"/>
      <c r="P3" s="90"/>
      <c r="Q3" s="90"/>
    </row>
    <row r="4" spans="1:17" ht="12.75">
      <c r="A4" s="90" t="s">
        <v>168</v>
      </c>
      <c r="B4" s="90"/>
      <c r="C4" s="90"/>
      <c r="D4" s="90"/>
      <c r="E4" s="90"/>
      <c r="F4" s="90"/>
      <c r="G4" s="90"/>
      <c r="H4" s="90"/>
      <c r="I4" s="90"/>
      <c r="J4" s="90"/>
      <c r="K4" s="90"/>
      <c r="L4" s="90"/>
      <c r="M4" s="90"/>
      <c r="N4" s="90"/>
      <c r="O4" s="90"/>
      <c r="P4" s="90"/>
      <c r="Q4" s="90"/>
    </row>
    <row r="5" spans="1:17" ht="12.75">
      <c r="A5" s="90" t="s">
        <v>124</v>
      </c>
      <c r="B5" s="90"/>
      <c r="C5" s="90"/>
      <c r="D5" s="90"/>
      <c r="E5" s="90"/>
      <c r="F5" s="90"/>
      <c r="G5" s="90"/>
      <c r="H5" s="90"/>
      <c r="I5" s="90"/>
      <c r="J5" s="90"/>
      <c r="K5" s="90"/>
      <c r="L5" s="90"/>
      <c r="M5" s="90"/>
      <c r="N5" s="90"/>
      <c r="O5" s="90"/>
      <c r="P5" s="90"/>
      <c r="Q5" s="90"/>
    </row>
    <row r="7" spans="1:17" ht="12.75">
      <c r="A7" s="86" t="s">
        <v>127</v>
      </c>
      <c r="B7" s="88" t="s">
        <v>2</v>
      </c>
      <c r="C7" s="89"/>
      <c r="D7" s="88" t="s">
        <v>15</v>
      </c>
      <c r="E7" s="89"/>
      <c r="F7" s="88" t="s">
        <v>125</v>
      </c>
      <c r="G7" s="89"/>
      <c r="H7" s="88" t="s">
        <v>126</v>
      </c>
      <c r="I7" s="89"/>
      <c r="J7" s="88" t="s">
        <v>16</v>
      </c>
      <c r="K7" s="89"/>
      <c r="L7" s="88" t="s">
        <v>17</v>
      </c>
      <c r="M7" s="89"/>
      <c r="N7" s="88" t="s">
        <v>129</v>
      </c>
      <c r="O7" s="89"/>
      <c r="P7" s="88" t="s">
        <v>18</v>
      </c>
      <c r="Q7" s="89"/>
    </row>
    <row r="8" spans="1:17" ht="12.75">
      <c r="A8" s="87"/>
      <c r="B8" s="26" t="s">
        <v>7</v>
      </c>
      <c r="C8" s="26" t="s">
        <v>8</v>
      </c>
      <c r="D8" s="26" t="s">
        <v>7</v>
      </c>
      <c r="E8" s="26" t="s">
        <v>8</v>
      </c>
      <c r="F8" s="26" t="s">
        <v>7</v>
      </c>
      <c r="G8" s="26" t="s">
        <v>8</v>
      </c>
      <c r="H8" s="26" t="s">
        <v>7</v>
      </c>
      <c r="I8" s="26" t="s">
        <v>8</v>
      </c>
      <c r="J8" s="26" t="s">
        <v>7</v>
      </c>
      <c r="K8" s="26" t="s">
        <v>8</v>
      </c>
      <c r="L8" s="26" t="s">
        <v>7</v>
      </c>
      <c r="M8" s="26" t="s">
        <v>8</v>
      </c>
      <c r="N8" s="26" t="s">
        <v>7</v>
      </c>
      <c r="O8" s="26" t="s">
        <v>8</v>
      </c>
      <c r="P8" s="26" t="s">
        <v>7</v>
      </c>
      <c r="Q8" s="26" t="s">
        <v>8</v>
      </c>
    </row>
    <row r="9" spans="1:17" ht="12.75">
      <c r="A9" s="19"/>
      <c r="B9" s="19"/>
      <c r="C9" s="19"/>
      <c r="D9" s="19"/>
      <c r="E9" s="19"/>
      <c r="F9" s="19"/>
      <c r="G9" s="19"/>
      <c r="H9" s="19"/>
      <c r="I9" s="19"/>
      <c r="J9" s="19"/>
      <c r="K9" s="19"/>
      <c r="L9" s="19"/>
      <c r="M9" s="19"/>
      <c r="N9" s="19"/>
      <c r="O9" s="19"/>
      <c r="P9" s="19"/>
      <c r="Q9" s="19"/>
    </row>
    <row r="10" spans="1:17" ht="12.75">
      <c r="A10" s="32" t="s">
        <v>19</v>
      </c>
      <c r="B10" s="21">
        <v>110050</v>
      </c>
      <c r="C10" s="22">
        <v>71.89051476352233</v>
      </c>
      <c r="D10" s="21">
        <v>12169</v>
      </c>
      <c r="E10" s="22">
        <v>56.39540272499768</v>
      </c>
      <c r="F10" s="21">
        <v>1410</v>
      </c>
      <c r="G10" s="22">
        <v>62.47230837394772</v>
      </c>
      <c r="H10" s="21">
        <v>1747</v>
      </c>
      <c r="I10" s="22">
        <v>76.02262837249782</v>
      </c>
      <c r="J10" s="21">
        <v>54416</v>
      </c>
      <c r="K10" s="22">
        <v>78.34149150590268</v>
      </c>
      <c r="L10" s="21">
        <v>2452</v>
      </c>
      <c r="M10" s="22">
        <v>56.91736304549675</v>
      </c>
      <c r="N10" s="21">
        <v>32572</v>
      </c>
      <c r="O10" s="22">
        <v>71.91874586001325</v>
      </c>
      <c r="P10" s="21">
        <v>5284</v>
      </c>
      <c r="Q10" s="22">
        <v>66.97933831917861</v>
      </c>
    </row>
    <row r="11" spans="1:17" ht="12.75">
      <c r="A11" s="32" t="s">
        <v>20</v>
      </c>
      <c r="B11" s="21">
        <v>28793</v>
      </c>
      <c r="C11" s="22">
        <v>18.80911941468513</v>
      </c>
      <c r="D11" s="21">
        <v>6239</v>
      </c>
      <c r="E11" s="22">
        <v>28.913708406710537</v>
      </c>
      <c r="F11" s="21">
        <v>579</v>
      </c>
      <c r="G11" s="22">
        <v>25.653522374833848</v>
      </c>
      <c r="H11" s="21">
        <v>371</v>
      </c>
      <c r="I11" s="22">
        <v>16.144473455178414</v>
      </c>
      <c r="J11" s="21">
        <v>10560</v>
      </c>
      <c r="K11" s="22">
        <v>15.202994529225453</v>
      </c>
      <c r="L11" s="21">
        <v>1201</v>
      </c>
      <c r="M11" s="22">
        <v>27.87836583101207</v>
      </c>
      <c r="N11" s="21">
        <v>8243</v>
      </c>
      <c r="O11" s="22">
        <v>18.200485758445573</v>
      </c>
      <c r="P11" s="21">
        <v>1600</v>
      </c>
      <c r="Q11" s="22">
        <v>20.281404487260744</v>
      </c>
    </row>
    <row r="12" spans="1:17" ht="12.75">
      <c r="A12" s="32" t="s">
        <v>21</v>
      </c>
      <c r="B12" s="21">
        <v>10076</v>
      </c>
      <c r="C12" s="22">
        <v>6.582179252678339</v>
      </c>
      <c r="D12" s="21">
        <v>2637</v>
      </c>
      <c r="E12" s="22">
        <v>12.220780424506442</v>
      </c>
      <c r="F12" s="21">
        <v>181</v>
      </c>
      <c r="G12" s="22">
        <v>8.019494904740807</v>
      </c>
      <c r="H12" s="21">
        <v>122</v>
      </c>
      <c r="I12" s="22">
        <v>5.308964316797215</v>
      </c>
      <c r="J12" s="21">
        <v>2710</v>
      </c>
      <c r="K12" s="22">
        <v>3.9015260581629714</v>
      </c>
      <c r="L12" s="21">
        <v>517</v>
      </c>
      <c r="M12" s="22">
        <v>12.000928505106778</v>
      </c>
      <c r="N12" s="21">
        <v>3310</v>
      </c>
      <c r="O12" s="22">
        <v>7.308456612938839</v>
      </c>
      <c r="P12" s="21">
        <v>599</v>
      </c>
      <c r="Q12" s="22">
        <v>7.59285080491824</v>
      </c>
    </row>
    <row r="13" spans="1:17" ht="12.75">
      <c r="A13" s="32" t="s">
        <v>22</v>
      </c>
      <c r="B13" s="21">
        <v>4161</v>
      </c>
      <c r="C13" s="22">
        <v>2.7181865691141884</v>
      </c>
      <c r="D13" s="21">
        <v>533</v>
      </c>
      <c r="E13" s="22">
        <v>2.470108443785337</v>
      </c>
      <c r="F13" s="21">
        <v>87</v>
      </c>
      <c r="G13" s="22">
        <v>3.8546743464776254</v>
      </c>
      <c r="H13" s="21">
        <v>58</v>
      </c>
      <c r="I13" s="22">
        <v>2.5239338555265447</v>
      </c>
      <c r="J13" s="21">
        <v>1774</v>
      </c>
      <c r="K13" s="22">
        <v>2.553987906708897</v>
      </c>
      <c r="L13" s="21">
        <v>138</v>
      </c>
      <c r="M13" s="22">
        <v>3.203342618384401</v>
      </c>
      <c r="N13" s="21">
        <v>1165</v>
      </c>
      <c r="O13" s="22">
        <v>2.5723117686023405</v>
      </c>
      <c r="P13" s="21">
        <v>406</v>
      </c>
      <c r="Q13" s="22">
        <v>5.146406388642413</v>
      </c>
    </row>
    <row r="14" spans="1:17" ht="19.5" customHeight="1">
      <c r="A14" s="27" t="s">
        <v>13</v>
      </c>
      <c r="B14" s="28">
        <v>153080</v>
      </c>
      <c r="C14" s="29">
        <v>100</v>
      </c>
      <c r="D14" s="28">
        <v>21578</v>
      </c>
      <c r="E14" s="29">
        <v>100</v>
      </c>
      <c r="F14" s="28">
        <v>2257</v>
      </c>
      <c r="G14" s="29">
        <v>100</v>
      </c>
      <c r="H14" s="28">
        <v>2298</v>
      </c>
      <c r="I14" s="29">
        <v>100</v>
      </c>
      <c r="J14" s="28">
        <v>69460</v>
      </c>
      <c r="K14" s="29">
        <v>100</v>
      </c>
      <c r="L14" s="28">
        <v>4308</v>
      </c>
      <c r="M14" s="29">
        <v>100</v>
      </c>
      <c r="N14" s="28">
        <v>45290</v>
      </c>
      <c r="O14" s="29">
        <v>100</v>
      </c>
      <c r="P14" s="28">
        <v>7889</v>
      </c>
      <c r="Q14" s="29">
        <v>100</v>
      </c>
    </row>
    <row r="16" spans="1:7" ht="19.5">
      <c r="A16" s="41" t="s">
        <v>79</v>
      </c>
      <c r="B16" s="40"/>
      <c r="C16" s="40"/>
      <c r="D16" s="40"/>
      <c r="E16" s="40"/>
      <c r="F16" s="40"/>
      <c r="G16" s="40"/>
    </row>
  </sheetData>
  <mergeCells count="13">
    <mergeCell ref="L7:M7"/>
    <mergeCell ref="N7:O7"/>
    <mergeCell ref="A7:A8"/>
    <mergeCell ref="B7:C7"/>
    <mergeCell ref="D7:E7"/>
    <mergeCell ref="F7:G7"/>
    <mergeCell ref="A2:Q2"/>
    <mergeCell ref="P7:Q7"/>
    <mergeCell ref="A5:Q5"/>
    <mergeCell ref="A4:Q4"/>
    <mergeCell ref="A3:Q3"/>
    <mergeCell ref="H7:I7"/>
    <mergeCell ref="J7:K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7.69921875" defaultRowHeight="19.5"/>
  <cols>
    <col min="1" max="1" width="9.59765625" style="1" customWidth="1"/>
    <col min="2" max="5" width="7.69921875" style="1" customWidth="1"/>
    <col min="6" max="6" width="8.5" style="1" customWidth="1"/>
    <col min="7" max="16384" width="7.69921875" style="1" customWidth="1"/>
  </cols>
  <sheetData>
    <row r="2" spans="1:6" ht="12.75">
      <c r="A2" s="78" t="s">
        <v>169</v>
      </c>
      <c r="B2" s="78"/>
      <c r="C2" s="78"/>
      <c r="D2" s="78"/>
      <c r="E2" s="78"/>
      <c r="F2" s="78"/>
    </row>
    <row r="3" spans="1:6" ht="12.75">
      <c r="A3" s="90" t="s">
        <v>171</v>
      </c>
      <c r="B3" s="90"/>
      <c r="C3" s="90"/>
      <c r="D3" s="90"/>
      <c r="E3" s="90"/>
      <c r="F3" s="90"/>
    </row>
    <row r="4" spans="1:6" ht="12.75">
      <c r="A4" s="90" t="s">
        <v>170</v>
      </c>
      <c r="B4" s="90"/>
      <c r="C4" s="90"/>
      <c r="D4" s="90"/>
      <c r="E4" s="90"/>
      <c r="F4" s="90"/>
    </row>
    <row r="5" spans="1:6" ht="12.75">
      <c r="A5" s="90" t="s">
        <v>124</v>
      </c>
      <c r="B5" s="90"/>
      <c r="C5" s="90"/>
      <c r="D5" s="90"/>
      <c r="E5" s="90"/>
      <c r="F5" s="90"/>
    </row>
    <row r="7" spans="1:6" ht="12.75">
      <c r="A7" s="86" t="s">
        <v>172</v>
      </c>
      <c r="B7" s="92" t="s">
        <v>1</v>
      </c>
      <c r="C7" s="92"/>
      <c r="D7" s="92"/>
      <c r="E7" s="92"/>
      <c r="F7" s="92"/>
    </row>
    <row r="8" spans="1:6" ht="12.75">
      <c r="A8" s="87"/>
      <c r="B8" s="26" t="s">
        <v>13</v>
      </c>
      <c r="C8" s="26" t="s">
        <v>23</v>
      </c>
      <c r="D8" s="26" t="s">
        <v>24</v>
      </c>
      <c r="E8" s="26" t="s">
        <v>25</v>
      </c>
      <c r="F8" s="26" t="s">
        <v>26</v>
      </c>
    </row>
    <row r="9" spans="1:6" ht="12.75">
      <c r="A9" s="20" t="s">
        <v>173</v>
      </c>
      <c r="B9" s="21">
        <f>358+939+1104</f>
        <v>2401</v>
      </c>
      <c r="C9" s="21">
        <f>160+478+591</f>
        <v>1229</v>
      </c>
      <c r="D9" s="21">
        <f>192+442+488</f>
        <v>1122</v>
      </c>
      <c r="E9" s="21">
        <f>3+13+22</f>
        <v>38</v>
      </c>
      <c r="F9" s="21">
        <f>3+6+3</f>
        <v>12</v>
      </c>
    </row>
    <row r="10" spans="1:6" ht="12.75">
      <c r="A10" s="20" t="s">
        <v>181</v>
      </c>
      <c r="B10" s="21">
        <f>2214+6993</f>
        <v>9207</v>
      </c>
      <c r="C10" s="21">
        <f>1302+4171</f>
        <v>5473</v>
      </c>
      <c r="D10" s="21">
        <f>874+2695</f>
        <v>3569</v>
      </c>
      <c r="E10" s="21">
        <f>26+101</f>
        <v>127</v>
      </c>
      <c r="F10" s="21">
        <f>12+26</f>
        <v>38</v>
      </c>
    </row>
    <row r="11" spans="1:6" ht="12.75">
      <c r="A11" s="20" t="s">
        <v>174</v>
      </c>
      <c r="B11" s="21">
        <f>24111+54814+44862+14622+2921</f>
        <v>141330</v>
      </c>
      <c r="C11" s="21">
        <f>15981+41827+37862+13044+2665</f>
        <v>111379</v>
      </c>
      <c r="D11" s="21">
        <f>7545+11802+6192+1367+214</f>
        <v>27120</v>
      </c>
      <c r="E11" s="21">
        <f>506+1042+698+176+34</f>
        <v>2456</v>
      </c>
      <c r="F11" s="21">
        <f>79+143+110+35+8</f>
        <v>375</v>
      </c>
    </row>
    <row r="12" spans="1:6" ht="12.75">
      <c r="A12" s="20" t="s">
        <v>27</v>
      </c>
      <c r="B12" s="21">
        <v>142</v>
      </c>
      <c r="C12" s="21">
        <v>99</v>
      </c>
      <c r="D12" s="21">
        <v>31</v>
      </c>
      <c r="E12" s="21">
        <v>2</v>
      </c>
      <c r="F12" s="21">
        <v>10</v>
      </c>
    </row>
    <row r="13" spans="1:6" ht="19.5" customHeight="1">
      <c r="A13" s="27" t="s">
        <v>13</v>
      </c>
      <c r="B13" s="28">
        <v>153080</v>
      </c>
      <c r="C13" s="28">
        <v>118180</v>
      </c>
      <c r="D13" s="28">
        <v>31842</v>
      </c>
      <c r="E13" s="28">
        <v>2623</v>
      </c>
      <c r="F13" s="28">
        <v>435</v>
      </c>
    </row>
    <row r="14" spans="1:6" ht="12.75">
      <c r="A14" s="32" t="s">
        <v>175</v>
      </c>
      <c r="B14" s="46">
        <v>3341</v>
      </c>
      <c r="C14" s="46">
        <v>3414.1</v>
      </c>
      <c r="D14" s="46">
        <v>3074.6</v>
      </c>
      <c r="E14" s="46">
        <v>3288.8</v>
      </c>
      <c r="F14" s="46">
        <v>3219</v>
      </c>
    </row>
    <row r="15" spans="1:6" ht="12.75">
      <c r="A15" s="38" t="s">
        <v>176</v>
      </c>
      <c r="B15" s="39">
        <v>3375</v>
      </c>
      <c r="C15" s="39">
        <v>3440</v>
      </c>
      <c r="D15" s="39">
        <v>3147</v>
      </c>
      <c r="E15" s="39">
        <v>3317</v>
      </c>
      <c r="F15" s="39">
        <v>3289</v>
      </c>
    </row>
    <row r="17" spans="1:6" ht="28.5" customHeight="1">
      <c r="A17" s="107" t="s">
        <v>177</v>
      </c>
      <c r="B17" s="97"/>
      <c r="C17" s="97"/>
      <c r="D17" s="97"/>
      <c r="E17" s="97"/>
      <c r="F17" s="97"/>
    </row>
    <row r="18" ht="12.75">
      <c r="A18" s="2"/>
    </row>
    <row r="19" spans="1:7" ht="19.5">
      <c r="A19" s="41" t="s">
        <v>79</v>
      </c>
      <c r="B19" s="40"/>
      <c r="C19" s="40"/>
      <c r="D19" s="40"/>
      <c r="E19" s="40"/>
      <c r="F19" s="40"/>
      <c r="G19" s="40"/>
    </row>
  </sheetData>
  <mergeCells count="7">
    <mergeCell ref="A3:F3"/>
    <mergeCell ref="A2:F2"/>
    <mergeCell ref="A17:F17"/>
    <mergeCell ref="B7:F7"/>
    <mergeCell ref="A7:A8"/>
    <mergeCell ref="A5:F5"/>
    <mergeCell ref="A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7.69921875" defaultRowHeight="19.5"/>
  <cols>
    <col min="1" max="1" width="10.796875" style="1" customWidth="1"/>
    <col min="2" max="2" width="6.8984375" style="1" customWidth="1"/>
    <col min="3" max="3" width="6.09765625" style="1" customWidth="1"/>
    <col min="4" max="4" width="6.8984375" style="1" customWidth="1"/>
    <col min="5" max="5" width="6.09765625" style="1" customWidth="1"/>
    <col min="6" max="6" width="6.8984375" style="1" customWidth="1"/>
    <col min="7" max="7" width="6.09765625" style="1" customWidth="1"/>
    <col min="8" max="8" width="6.8984375" style="1" customWidth="1"/>
    <col min="9" max="9" width="6.09765625" style="1" customWidth="1"/>
    <col min="10" max="10" width="6.8984375" style="1" customWidth="1"/>
    <col min="11" max="11" width="6.09765625" style="1" customWidth="1"/>
    <col min="12" max="12" width="6.8984375" style="1" customWidth="1"/>
    <col min="13" max="13" width="6.09765625" style="1" customWidth="1"/>
    <col min="14" max="14" width="6.8984375" style="1" customWidth="1"/>
    <col min="15" max="15" width="6.09765625" style="1" customWidth="1"/>
    <col min="16" max="16" width="6.8984375" style="1" customWidth="1"/>
    <col min="17" max="17" width="6.09765625" style="1" customWidth="1"/>
    <col min="18" max="16384" width="7.69921875" style="1" customWidth="1"/>
  </cols>
  <sheetData>
    <row r="2" spans="1:17" ht="12.75">
      <c r="A2" s="78" t="s">
        <v>178</v>
      </c>
      <c r="B2" s="78"/>
      <c r="C2" s="78"/>
      <c r="D2" s="78"/>
      <c r="E2" s="78"/>
      <c r="F2" s="78"/>
      <c r="G2" s="78"/>
      <c r="H2" s="78"/>
      <c r="I2" s="78"/>
      <c r="J2" s="78"/>
      <c r="K2" s="78"/>
      <c r="L2" s="78"/>
      <c r="M2" s="78"/>
      <c r="N2" s="78"/>
      <c r="O2" s="78"/>
      <c r="P2" s="78"/>
      <c r="Q2" s="78"/>
    </row>
    <row r="3" spans="1:17" ht="12.75">
      <c r="A3" s="90" t="s">
        <v>28</v>
      </c>
      <c r="B3" s="90"/>
      <c r="C3" s="90"/>
      <c r="D3" s="90"/>
      <c r="E3" s="90"/>
      <c r="F3" s="90"/>
      <c r="G3" s="90"/>
      <c r="H3" s="90"/>
      <c r="I3" s="90"/>
      <c r="J3" s="90"/>
      <c r="K3" s="90"/>
      <c r="L3" s="90"/>
      <c r="M3" s="90"/>
      <c r="N3" s="90"/>
      <c r="O3" s="90"/>
      <c r="P3" s="90"/>
      <c r="Q3" s="90"/>
    </row>
    <row r="4" spans="1:17" ht="12.75">
      <c r="A4" s="90" t="s">
        <v>124</v>
      </c>
      <c r="B4" s="90"/>
      <c r="C4" s="90"/>
      <c r="D4" s="90"/>
      <c r="E4" s="90"/>
      <c r="F4" s="90"/>
      <c r="G4" s="90"/>
      <c r="H4" s="90"/>
      <c r="I4" s="90"/>
      <c r="J4" s="90"/>
      <c r="K4" s="90"/>
      <c r="L4" s="90"/>
      <c r="M4" s="90"/>
      <c r="N4" s="90"/>
      <c r="O4" s="90"/>
      <c r="P4" s="90"/>
      <c r="Q4" s="90"/>
    </row>
    <row r="6" spans="1:17" ht="12.75">
      <c r="A6" s="86" t="s">
        <v>172</v>
      </c>
      <c r="B6" s="88" t="s">
        <v>2</v>
      </c>
      <c r="C6" s="89"/>
      <c r="D6" s="88" t="s">
        <v>15</v>
      </c>
      <c r="E6" s="89"/>
      <c r="F6" s="88" t="s">
        <v>125</v>
      </c>
      <c r="G6" s="89"/>
      <c r="H6" s="88" t="s">
        <v>126</v>
      </c>
      <c r="I6" s="89"/>
      <c r="J6" s="88" t="s">
        <v>16</v>
      </c>
      <c r="K6" s="89"/>
      <c r="L6" s="88" t="s">
        <v>17</v>
      </c>
      <c r="M6" s="89"/>
      <c r="N6" s="88" t="s">
        <v>129</v>
      </c>
      <c r="O6" s="89"/>
      <c r="P6" s="88" t="s">
        <v>18</v>
      </c>
      <c r="Q6" s="89"/>
    </row>
    <row r="7" spans="1:17" ht="12.75">
      <c r="A7" s="87"/>
      <c r="B7" s="26" t="s">
        <v>7</v>
      </c>
      <c r="C7" s="26" t="s">
        <v>8</v>
      </c>
      <c r="D7" s="26" t="s">
        <v>7</v>
      </c>
      <c r="E7" s="26" t="s">
        <v>8</v>
      </c>
      <c r="F7" s="26" t="s">
        <v>7</v>
      </c>
      <c r="G7" s="26" t="s">
        <v>8</v>
      </c>
      <c r="H7" s="26" t="s">
        <v>7</v>
      </c>
      <c r="I7" s="26" t="s">
        <v>8</v>
      </c>
      <c r="J7" s="26" t="s">
        <v>7</v>
      </c>
      <c r="K7" s="26" t="s">
        <v>8</v>
      </c>
      <c r="L7" s="26" t="s">
        <v>7</v>
      </c>
      <c r="M7" s="26" t="s">
        <v>8</v>
      </c>
      <c r="N7" s="26" t="s">
        <v>7</v>
      </c>
      <c r="O7" s="26" t="s">
        <v>8</v>
      </c>
      <c r="P7" s="26" t="s">
        <v>7</v>
      </c>
      <c r="Q7" s="26" t="s">
        <v>8</v>
      </c>
    </row>
    <row r="8" spans="1:17" ht="12.75">
      <c r="A8" s="19"/>
      <c r="B8" s="19"/>
      <c r="C8" s="19"/>
      <c r="D8" s="19"/>
      <c r="E8" s="19"/>
      <c r="F8" s="19"/>
      <c r="G8" s="19"/>
      <c r="H8" s="19"/>
      <c r="I8" s="19"/>
      <c r="J8" s="19"/>
      <c r="K8" s="19"/>
      <c r="L8" s="19"/>
      <c r="M8" s="19"/>
      <c r="N8" s="19"/>
      <c r="O8" s="19"/>
      <c r="P8" s="19"/>
      <c r="Q8" s="19"/>
    </row>
    <row r="9" spans="1:17" ht="12.75">
      <c r="A9" s="32" t="s">
        <v>173</v>
      </c>
      <c r="B9" s="21">
        <v>2401</v>
      </c>
      <c r="C9" s="22">
        <v>1.568460935458584</v>
      </c>
      <c r="D9" s="21">
        <v>670</v>
      </c>
      <c r="E9" s="22">
        <v>3.105014366484382</v>
      </c>
      <c r="F9" s="21">
        <v>18</v>
      </c>
      <c r="G9" s="22">
        <v>0.7975188303057155</v>
      </c>
      <c r="H9" s="21">
        <v>19</v>
      </c>
      <c r="I9" s="22">
        <v>0.8268059181897303</v>
      </c>
      <c r="J9" s="23">
        <v>288</v>
      </c>
      <c r="K9" s="22">
        <v>0.41462712352433057</v>
      </c>
      <c r="L9" s="21">
        <v>26</v>
      </c>
      <c r="M9" s="22">
        <v>0.6035283194057568</v>
      </c>
      <c r="N9" s="21">
        <v>516</v>
      </c>
      <c r="O9" s="22">
        <v>1.1393243541620668</v>
      </c>
      <c r="P9" s="21">
        <v>50</v>
      </c>
      <c r="Q9" s="22">
        <v>0.6337938902268982</v>
      </c>
    </row>
    <row r="10" spans="1:17" ht="12.75">
      <c r="A10" s="32" t="s">
        <v>179</v>
      </c>
      <c r="B10" s="21">
        <v>9207</v>
      </c>
      <c r="C10" s="22">
        <v>6.014502221060884</v>
      </c>
      <c r="D10" s="21">
        <v>2244</v>
      </c>
      <c r="E10" s="22">
        <v>10.39948095282232</v>
      </c>
      <c r="F10" s="21">
        <v>135</v>
      </c>
      <c r="G10" s="22">
        <v>5.981391227292867</v>
      </c>
      <c r="H10" s="21">
        <v>95</v>
      </c>
      <c r="I10" s="22">
        <v>4.134029590948652</v>
      </c>
      <c r="J10" s="21">
        <v>3069</v>
      </c>
      <c r="K10" s="22">
        <v>4.418370285056147</v>
      </c>
      <c r="L10" s="21">
        <v>239</v>
      </c>
      <c r="M10" s="22">
        <v>5.5478180129990715</v>
      </c>
      <c r="N10" s="21">
        <v>3753</v>
      </c>
      <c r="O10" s="22">
        <v>8.286597482888054</v>
      </c>
      <c r="P10" s="21">
        <v>486</v>
      </c>
      <c r="Q10" s="22">
        <v>6.160476613005451</v>
      </c>
    </row>
    <row r="11" spans="1:17" ht="12.75">
      <c r="A11" s="32" t="s">
        <v>180</v>
      </c>
      <c r="B11" s="21">
        <v>141330</v>
      </c>
      <c r="C11" s="22">
        <v>92.32427488894696</v>
      </c>
      <c r="D11" s="21">
        <v>18647</v>
      </c>
      <c r="E11" s="22">
        <v>86.41672073408101</v>
      </c>
      <c r="F11" s="21">
        <v>2104</v>
      </c>
      <c r="G11" s="22">
        <v>93.22108994240142</v>
      </c>
      <c r="H11" s="21">
        <v>2182</v>
      </c>
      <c r="I11" s="22">
        <v>94.95213228894691</v>
      </c>
      <c r="J11" s="21">
        <v>66049</v>
      </c>
      <c r="K11" s="22">
        <v>95.08926000575872</v>
      </c>
      <c r="L11" s="21">
        <v>4039</v>
      </c>
      <c r="M11" s="22">
        <v>93.75580315691737</v>
      </c>
      <c r="N11" s="21">
        <v>40977</v>
      </c>
      <c r="O11" s="22">
        <v>90.47692647383528</v>
      </c>
      <c r="P11" s="21">
        <v>7332</v>
      </c>
      <c r="Q11" s="22">
        <v>92.93953606287235</v>
      </c>
    </row>
    <row r="12" spans="1:17" ht="12.75">
      <c r="A12" s="32" t="s">
        <v>27</v>
      </c>
      <c r="B12" s="21">
        <v>142</v>
      </c>
      <c r="C12" s="22">
        <v>0.09276195453357722</v>
      </c>
      <c r="D12" s="21">
        <v>17</v>
      </c>
      <c r="E12" s="22">
        <v>0.0787839466122903</v>
      </c>
      <c r="F12" s="31" t="s">
        <v>131</v>
      </c>
      <c r="G12" s="31" t="s">
        <v>131</v>
      </c>
      <c r="H12" s="21">
        <v>2</v>
      </c>
      <c r="I12" s="22">
        <v>0.08703220191470844</v>
      </c>
      <c r="J12" s="21">
        <v>54</v>
      </c>
      <c r="K12" s="22">
        <v>0.07774258566081198</v>
      </c>
      <c r="L12" s="21">
        <v>4</v>
      </c>
      <c r="M12" s="22">
        <v>0.09285051067780872</v>
      </c>
      <c r="N12" s="21">
        <v>44</v>
      </c>
      <c r="O12" s="22">
        <v>0.09715168911459483</v>
      </c>
      <c r="P12" s="21">
        <v>21</v>
      </c>
      <c r="Q12" s="22">
        <v>0.26619343389529726</v>
      </c>
    </row>
    <row r="13" spans="1:17" ht="19.5" customHeight="1">
      <c r="A13" s="47" t="s">
        <v>13</v>
      </c>
      <c r="B13" s="28">
        <v>153080</v>
      </c>
      <c r="C13" s="29">
        <v>100</v>
      </c>
      <c r="D13" s="28">
        <v>21578</v>
      </c>
      <c r="E13" s="29">
        <v>100</v>
      </c>
      <c r="F13" s="28">
        <v>2257</v>
      </c>
      <c r="G13" s="29">
        <v>100</v>
      </c>
      <c r="H13" s="28">
        <v>2298</v>
      </c>
      <c r="I13" s="29">
        <v>100</v>
      </c>
      <c r="J13" s="28">
        <v>69460</v>
      </c>
      <c r="K13" s="29">
        <v>100</v>
      </c>
      <c r="L13" s="28">
        <v>4308</v>
      </c>
      <c r="M13" s="29">
        <v>100</v>
      </c>
      <c r="N13" s="28">
        <v>45290</v>
      </c>
      <c r="O13" s="29">
        <v>100</v>
      </c>
      <c r="P13" s="28">
        <v>7889</v>
      </c>
      <c r="Q13" s="29">
        <v>100</v>
      </c>
    </row>
    <row r="14" spans="1:17" ht="19.5">
      <c r="A14" s="32" t="s">
        <v>175</v>
      </c>
      <c r="B14" s="73">
        <v>3341</v>
      </c>
      <c r="C14" s="74"/>
      <c r="D14" s="73">
        <v>3100.9</v>
      </c>
      <c r="E14" s="74"/>
      <c r="F14" s="73">
        <v>3350.6</v>
      </c>
      <c r="G14" s="74"/>
      <c r="H14" s="73">
        <v>3342.2</v>
      </c>
      <c r="I14" s="74"/>
      <c r="J14" s="73">
        <v>3445.4</v>
      </c>
      <c r="K14" s="74"/>
      <c r="L14" s="73">
        <v>3357</v>
      </c>
      <c r="M14" s="74"/>
      <c r="N14" s="73">
        <v>3287.1</v>
      </c>
      <c r="O14" s="74"/>
      <c r="P14" s="73">
        <v>3372</v>
      </c>
      <c r="Q14" s="74"/>
    </row>
    <row r="15" spans="1:17" ht="19.5">
      <c r="A15" s="38" t="s">
        <v>176</v>
      </c>
      <c r="B15" s="71">
        <v>3375</v>
      </c>
      <c r="C15" s="72"/>
      <c r="D15" s="71">
        <v>3174.8</v>
      </c>
      <c r="E15" s="72"/>
      <c r="F15" s="75">
        <v>3374.5</v>
      </c>
      <c r="G15" s="62"/>
      <c r="H15" s="71">
        <v>3345.1</v>
      </c>
      <c r="I15" s="72"/>
      <c r="J15" s="71">
        <v>3459.5</v>
      </c>
      <c r="K15" s="72"/>
      <c r="L15" s="71">
        <v>3380.3</v>
      </c>
      <c r="M15" s="72"/>
      <c r="N15" s="71">
        <v>3344.8</v>
      </c>
      <c r="O15" s="72"/>
      <c r="P15" s="71">
        <v>3402.2</v>
      </c>
      <c r="Q15" s="72"/>
    </row>
    <row r="16" spans="1:17" ht="12.75">
      <c r="A16" s="4"/>
      <c r="B16" s="4"/>
      <c r="C16" s="4"/>
      <c r="D16" s="4"/>
      <c r="E16" s="4"/>
      <c r="F16" s="4"/>
      <c r="G16" s="4"/>
      <c r="H16" s="4"/>
      <c r="I16" s="4"/>
      <c r="J16" s="4"/>
      <c r="K16" s="4"/>
      <c r="L16" s="4"/>
      <c r="M16" s="4"/>
      <c r="N16" s="4"/>
      <c r="O16" s="4"/>
      <c r="P16" s="4"/>
      <c r="Q16" s="4"/>
    </row>
    <row r="17" spans="1:6" ht="19.5">
      <c r="A17" s="48" t="s">
        <v>177</v>
      </c>
      <c r="B17" s="18"/>
      <c r="C17" s="18"/>
      <c r="D17" s="18"/>
      <c r="E17" s="18"/>
      <c r="F17" s="18"/>
    </row>
    <row r="18" ht="12.75">
      <c r="A18" s="2"/>
    </row>
    <row r="19" spans="1:6" ht="19.5">
      <c r="A19" s="41" t="s">
        <v>79</v>
      </c>
      <c r="B19" s="40"/>
      <c r="C19" s="40"/>
      <c r="D19" s="40"/>
      <c r="E19" s="40"/>
      <c r="F19" s="40"/>
    </row>
  </sheetData>
  <mergeCells count="28">
    <mergeCell ref="A4:Q4"/>
    <mergeCell ref="A3:Q3"/>
    <mergeCell ref="A2:Q2"/>
    <mergeCell ref="D14:E14"/>
    <mergeCell ref="L14:M14"/>
    <mergeCell ref="H6:I6"/>
    <mergeCell ref="N6:O6"/>
    <mergeCell ref="A6:A7"/>
    <mergeCell ref="B6:C6"/>
    <mergeCell ref="D6:E6"/>
    <mergeCell ref="D15:E15"/>
    <mergeCell ref="B14:C14"/>
    <mergeCell ref="B15:C15"/>
    <mergeCell ref="H14:I14"/>
    <mergeCell ref="H15:I15"/>
    <mergeCell ref="F14:G14"/>
    <mergeCell ref="F15:G15"/>
    <mergeCell ref="P6:Q6"/>
    <mergeCell ref="P14:Q14"/>
    <mergeCell ref="P15:Q15"/>
    <mergeCell ref="N14:O14"/>
    <mergeCell ref="N15:O15"/>
    <mergeCell ref="F6:G6"/>
    <mergeCell ref="L15:M15"/>
    <mergeCell ref="J14:K14"/>
    <mergeCell ref="J15:K15"/>
    <mergeCell ref="J6:K6"/>
    <mergeCell ref="L6:M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1" ht="12.75">
      <c r="A2" s="78" t="s">
        <v>182</v>
      </c>
      <c r="B2" s="78"/>
      <c r="C2" s="78"/>
      <c r="D2" s="78"/>
      <c r="E2" s="78"/>
      <c r="F2" s="78"/>
      <c r="G2" s="78"/>
      <c r="H2" s="78"/>
      <c r="I2" s="78"/>
      <c r="J2" s="78"/>
      <c r="K2" s="78"/>
    </row>
    <row r="3" spans="1:11" ht="12.75">
      <c r="A3" s="90" t="s">
        <v>184</v>
      </c>
      <c r="B3" s="90"/>
      <c r="C3" s="90"/>
      <c r="D3" s="90"/>
      <c r="E3" s="90"/>
      <c r="F3" s="90"/>
      <c r="G3" s="90"/>
      <c r="H3" s="90"/>
      <c r="I3" s="90"/>
      <c r="J3" s="90"/>
      <c r="K3" s="90"/>
    </row>
    <row r="4" spans="1:11" ht="12.75">
      <c r="A4" s="90" t="s">
        <v>183</v>
      </c>
      <c r="B4" s="90"/>
      <c r="C4" s="90"/>
      <c r="D4" s="90"/>
      <c r="E4" s="90"/>
      <c r="F4" s="90"/>
      <c r="G4" s="90"/>
      <c r="H4" s="90"/>
      <c r="I4" s="90"/>
      <c r="J4" s="90"/>
      <c r="K4" s="90"/>
    </row>
    <row r="5" spans="1:11" ht="12.75">
      <c r="A5" s="90" t="s">
        <v>124</v>
      </c>
      <c r="B5" s="90"/>
      <c r="C5" s="90"/>
      <c r="D5" s="90"/>
      <c r="E5" s="90"/>
      <c r="F5" s="90"/>
      <c r="G5" s="90"/>
      <c r="H5" s="90"/>
      <c r="I5" s="90"/>
      <c r="J5" s="90"/>
      <c r="K5" s="90"/>
    </row>
    <row r="7" spans="1:11" ht="12.75">
      <c r="A7" s="86" t="s">
        <v>165</v>
      </c>
      <c r="B7" s="92" t="s">
        <v>1</v>
      </c>
      <c r="C7" s="92"/>
      <c r="D7" s="92"/>
      <c r="E7" s="92"/>
      <c r="F7" s="92"/>
      <c r="G7" s="92"/>
      <c r="H7" s="92"/>
      <c r="I7" s="92"/>
      <c r="J7" s="92"/>
      <c r="K7" s="92"/>
    </row>
    <row r="8" spans="1:11" ht="12.75">
      <c r="A8" s="106"/>
      <c r="B8" s="91" t="s">
        <v>2</v>
      </c>
      <c r="C8" s="91"/>
      <c r="D8" s="91" t="s">
        <v>3</v>
      </c>
      <c r="E8" s="91"/>
      <c r="F8" s="91" t="s">
        <v>4</v>
      </c>
      <c r="G8" s="91"/>
      <c r="H8" s="91" t="s">
        <v>5</v>
      </c>
      <c r="I8" s="91"/>
      <c r="J8" s="91" t="s">
        <v>6</v>
      </c>
      <c r="K8" s="91"/>
    </row>
    <row r="9" spans="1:11" ht="12.75">
      <c r="A9" s="87"/>
      <c r="B9" s="27" t="s">
        <v>7</v>
      </c>
      <c r="C9" s="27" t="s">
        <v>8</v>
      </c>
      <c r="D9" s="27" t="s">
        <v>7</v>
      </c>
      <c r="E9" s="27" t="s">
        <v>8</v>
      </c>
      <c r="F9" s="27" t="s">
        <v>7</v>
      </c>
      <c r="G9" s="27" t="s">
        <v>8</v>
      </c>
      <c r="H9" s="27" t="s">
        <v>7</v>
      </c>
      <c r="I9" s="27" t="s">
        <v>8</v>
      </c>
      <c r="J9" s="27" t="s">
        <v>7</v>
      </c>
      <c r="K9" s="27" t="s">
        <v>8</v>
      </c>
    </row>
    <row r="10" spans="1:11" ht="12.75">
      <c r="A10" s="19"/>
      <c r="B10" s="19"/>
      <c r="C10" s="19"/>
      <c r="D10" s="19"/>
      <c r="E10" s="19"/>
      <c r="F10" s="19"/>
      <c r="G10" s="19"/>
      <c r="H10" s="19"/>
      <c r="I10" s="19"/>
      <c r="J10" s="19"/>
      <c r="K10" s="19"/>
    </row>
    <row r="11" spans="1:11" ht="12.75">
      <c r="A11" s="20" t="s">
        <v>9</v>
      </c>
      <c r="B11" s="21">
        <v>6777</v>
      </c>
      <c r="C11" s="22">
        <v>61.581099500227175</v>
      </c>
      <c r="D11" s="21">
        <v>4358</v>
      </c>
      <c r="E11" s="22">
        <v>48.62753849587146</v>
      </c>
      <c r="F11" s="21">
        <v>2306</v>
      </c>
      <c r="G11" s="22">
        <v>124.81056505737173</v>
      </c>
      <c r="H11" s="21">
        <v>99</v>
      </c>
      <c r="I11" s="22">
        <v>58.201058201058196</v>
      </c>
      <c r="J11" s="21">
        <v>14</v>
      </c>
      <c r="K11" s="22">
        <v>55.33596837944664</v>
      </c>
    </row>
    <row r="12" spans="1:11" ht="12.75">
      <c r="A12" s="20" t="s">
        <v>10</v>
      </c>
      <c r="B12" s="21">
        <v>2678</v>
      </c>
      <c r="C12" s="22">
        <v>93.00871739658945</v>
      </c>
      <c r="D12" s="21">
        <v>1445</v>
      </c>
      <c r="E12" s="22">
        <v>73.22758830385648</v>
      </c>
      <c r="F12" s="21">
        <v>1195</v>
      </c>
      <c r="G12" s="22">
        <v>142.39752144899907</v>
      </c>
      <c r="H12" s="21">
        <v>30</v>
      </c>
      <c r="I12" s="22">
        <v>50</v>
      </c>
      <c r="J12" s="21">
        <v>8</v>
      </c>
      <c r="K12" s="22">
        <v>117.6470588235294</v>
      </c>
    </row>
    <row r="13" spans="1:11" ht="12.75">
      <c r="A13" s="20" t="s">
        <v>11</v>
      </c>
      <c r="B13" s="21">
        <v>1662</v>
      </c>
      <c r="C13" s="22">
        <v>164.9464073044859</v>
      </c>
      <c r="D13" s="21">
        <v>614</v>
      </c>
      <c r="E13" s="22">
        <v>109.48644793152638</v>
      </c>
      <c r="F13" s="21">
        <v>1004</v>
      </c>
      <c r="G13" s="22">
        <v>240.88291746641073</v>
      </c>
      <c r="H13" s="21">
        <v>26</v>
      </c>
      <c r="I13" s="22">
        <v>111.58798283261804</v>
      </c>
      <c r="J13" s="21">
        <v>18</v>
      </c>
      <c r="K13" s="22">
        <v>268.65671641791045</v>
      </c>
    </row>
    <row r="14" spans="1:11" ht="12.75">
      <c r="A14" s="20" t="s">
        <v>12</v>
      </c>
      <c r="B14" s="21">
        <v>491</v>
      </c>
      <c r="C14" s="22">
        <v>118.00048065368901</v>
      </c>
      <c r="D14" s="21">
        <v>285</v>
      </c>
      <c r="E14" s="22">
        <v>88.53681267474371</v>
      </c>
      <c r="F14" s="21">
        <v>186</v>
      </c>
      <c r="G14" s="22">
        <v>230.76923076923077</v>
      </c>
      <c r="H14" s="21">
        <v>10</v>
      </c>
      <c r="I14" s="22">
        <v>112.35955056179775</v>
      </c>
      <c r="J14" s="21">
        <v>10</v>
      </c>
      <c r="K14" s="22">
        <v>212.7659574468085</v>
      </c>
    </row>
    <row r="15" spans="1:11" ht="12.75">
      <c r="A15" s="13"/>
      <c r="B15" s="21"/>
      <c r="C15" s="21"/>
      <c r="D15" s="21"/>
      <c r="E15" s="22"/>
      <c r="F15" s="21"/>
      <c r="G15" s="21"/>
      <c r="H15" s="21"/>
      <c r="I15" s="22"/>
      <c r="J15" s="21"/>
      <c r="K15" s="13"/>
    </row>
    <row r="16" spans="1:11" ht="19.5" customHeight="1">
      <c r="A16" s="27" t="s">
        <v>13</v>
      </c>
      <c r="B16" s="28">
        <v>11608</v>
      </c>
      <c r="C16" s="29">
        <v>75.82963156519466</v>
      </c>
      <c r="D16" s="28">
        <v>6702</v>
      </c>
      <c r="E16" s="29">
        <v>56.710103232357426</v>
      </c>
      <c r="F16" s="28">
        <v>4691</v>
      </c>
      <c r="G16" s="29">
        <v>147.32114816908486</v>
      </c>
      <c r="H16" s="28">
        <v>165</v>
      </c>
      <c r="I16" s="29">
        <v>62.90507052992757</v>
      </c>
      <c r="J16" s="28">
        <v>50</v>
      </c>
      <c r="K16" s="29">
        <v>114.94252873563218</v>
      </c>
    </row>
    <row r="17" spans="1:11" ht="12.75">
      <c r="A17" s="3"/>
      <c r="B17" s="5"/>
      <c r="C17" s="6"/>
      <c r="D17" s="5"/>
      <c r="E17" s="6"/>
      <c r="F17" s="5"/>
      <c r="G17" s="6"/>
      <c r="H17" s="5"/>
      <c r="I17" s="6"/>
      <c r="J17" s="5"/>
      <c r="K17" s="6"/>
    </row>
    <row r="18" spans="1:11" ht="39" customHeight="1">
      <c r="A18" s="96" t="s">
        <v>185</v>
      </c>
      <c r="B18" s="96"/>
      <c r="C18" s="96"/>
      <c r="D18" s="96"/>
      <c r="E18" s="96"/>
      <c r="F18" s="96"/>
      <c r="G18" s="96"/>
      <c r="H18" s="96"/>
      <c r="I18" s="96"/>
      <c r="J18" s="96"/>
      <c r="K18" s="96"/>
    </row>
    <row r="20" ht="12.75">
      <c r="A20" s="41" t="s">
        <v>79</v>
      </c>
    </row>
  </sheetData>
  <mergeCells count="12">
    <mergeCell ref="A18:K18"/>
    <mergeCell ref="A5:K5"/>
    <mergeCell ref="A4:K4"/>
    <mergeCell ref="A3:K3"/>
    <mergeCell ref="A2:K2"/>
    <mergeCell ref="A7:A9"/>
    <mergeCell ref="B7:K7"/>
    <mergeCell ref="B8:C8"/>
    <mergeCell ref="D8:E8"/>
    <mergeCell ref="F8:G8"/>
    <mergeCell ref="H8:I8"/>
    <mergeCell ref="J8:K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00" t="s">
        <v>202</v>
      </c>
      <c r="B2" s="100"/>
      <c r="C2" s="100"/>
      <c r="D2" s="100"/>
      <c r="E2" s="100"/>
      <c r="F2" s="100"/>
      <c r="G2" s="100"/>
      <c r="H2" s="100"/>
      <c r="I2" s="100"/>
      <c r="J2" s="100"/>
      <c r="K2" s="100"/>
    </row>
    <row r="3" spans="1:11" ht="12.75">
      <c r="A3" s="90" t="s">
        <v>201</v>
      </c>
      <c r="B3" s="90"/>
      <c r="C3" s="90"/>
      <c r="D3" s="90"/>
      <c r="E3" s="90"/>
      <c r="F3" s="90"/>
      <c r="G3" s="90"/>
      <c r="H3" s="90"/>
      <c r="I3" s="90"/>
      <c r="J3" s="90"/>
      <c r="K3" s="90"/>
    </row>
    <row r="4" spans="1:11" ht="12.75">
      <c r="A4" s="90" t="s">
        <v>204</v>
      </c>
      <c r="B4" s="90"/>
      <c r="C4" s="90"/>
      <c r="D4" s="90"/>
      <c r="E4" s="90"/>
      <c r="F4" s="90"/>
      <c r="G4" s="90"/>
      <c r="H4" s="90"/>
      <c r="I4" s="90"/>
      <c r="J4" s="90"/>
      <c r="K4" s="90"/>
    </row>
    <row r="5" spans="1:11" ht="12.75">
      <c r="A5" s="90" t="s">
        <v>124</v>
      </c>
      <c r="B5" s="90"/>
      <c r="C5" s="90"/>
      <c r="D5" s="90"/>
      <c r="E5" s="90"/>
      <c r="F5" s="90"/>
      <c r="G5" s="90"/>
      <c r="H5" s="90"/>
      <c r="I5" s="90"/>
      <c r="J5" s="90"/>
      <c r="K5" s="90"/>
    </row>
    <row r="7" spans="1:11" ht="12.75">
      <c r="A7" s="86" t="s">
        <v>127</v>
      </c>
      <c r="B7" s="92" t="s">
        <v>1</v>
      </c>
      <c r="C7" s="92"/>
      <c r="D7" s="92"/>
      <c r="E7" s="92"/>
      <c r="F7" s="92"/>
      <c r="G7" s="92"/>
      <c r="H7" s="92"/>
      <c r="I7" s="92"/>
      <c r="J7" s="92"/>
      <c r="K7" s="92"/>
    </row>
    <row r="8" spans="1:11" ht="12.75">
      <c r="A8" s="106"/>
      <c r="B8" s="91" t="s">
        <v>2</v>
      </c>
      <c r="C8" s="91"/>
      <c r="D8" s="91" t="s">
        <v>3</v>
      </c>
      <c r="E8" s="91"/>
      <c r="F8" s="91" t="s">
        <v>4</v>
      </c>
      <c r="G8" s="91"/>
      <c r="H8" s="91" t="s">
        <v>5</v>
      </c>
      <c r="I8" s="91"/>
      <c r="J8" s="91" t="s">
        <v>6</v>
      </c>
      <c r="K8" s="91"/>
    </row>
    <row r="9" spans="1:11" ht="12.75">
      <c r="A9" s="87"/>
      <c r="B9" s="27" t="s">
        <v>7</v>
      </c>
      <c r="C9" s="27" t="s">
        <v>162</v>
      </c>
      <c r="D9" s="27" t="s">
        <v>7</v>
      </c>
      <c r="E9" s="27" t="s">
        <v>162</v>
      </c>
      <c r="F9" s="27" t="s">
        <v>7</v>
      </c>
      <c r="G9" s="27" t="s">
        <v>162</v>
      </c>
      <c r="H9" s="27" t="s">
        <v>7</v>
      </c>
      <c r="I9" s="27" t="s">
        <v>162</v>
      </c>
      <c r="J9" s="27" t="s">
        <v>7</v>
      </c>
      <c r="K9" s="27" t="s">
        <v>162</v>
      </c>
    </row>
    <row r="10" spans="1:11" ht="12.75">
      <c r="A10" s="19"/>
      <c r="B10" s="19"/>
      <c r="C10" s="19"/>
      <c r="D10" s="19"/>
      <c r="E10" s="19"/>
      <c r="F10" s="19"/>
      <c r="G10" s="19"/>
      <c r="H10" s="19"/>
      <c r="I10" s="19"/>
      <c r="J10" s="19"/>
      <c r="K10" s="19"/>
    </row>
    <row r="11" spans="1:11" ht="12.75">
      <c r="A11" s="20" t="s">
        <v>84</v>
      </c>
      <c r="B11" s="21">
        <v>7</v>
      </c>
      <c r="C11" s="22">
        <v>164.3192488262911</v>
      </c>
      <c r="D11" s="21">
        <v>4</v>
      </c>
      <c r="E11" s="34" t="s">
        <v>130</v>
      </c>
      <c r="F11" s="21">
        <v>3</v>
      </c>
      <c r="G11" s="34" t="s">
        <v>130</v>
      </c>
      <c r="H11" s="31" t="s">
        <v>131</v>
      </c>
      <c r="I11" s="31" t="s">
        <v>131</v>
      </c>
      <c r="J11" s="31" t="s">
        <v>131</v>
      </c>
      <c r="K11" s="31" t="s">
        <v>131</v>
      </c>
    </row>
    <row r="12" spans="1:11" ht="12.75">
      <c r="A12" s="20" t="s">
        <v>85</v>
      </c>
      <c r="B12" s="21">
        <v>560</v>
      </c>
      <c r="C12" s="22">
        <v>276.89873417721515</v>
      </c>
      <c r="D12" s="21">
        <v>403</v>
      </c>
      <c r="E12" s="22">
        <v>344.9161246148579</v>
      </c>
      <c r="F12" s="21">
        <v>143</v>
      </c>
      <c r="G12" s="22">
        <v>174.496644295302</v>
      </c>
      <c r="H12" s="21">
        <v>12</v>
      </c>
      <c r="I12" s="22">
        <v>408.1632653061224</v>
      </c>
      <c r="J12" s="21">
        <v>2</v>
      </c>
      <c r="K12" s="34" t="s">
        <v>130</v>
      </c>
    </row>
    <row r="13" spans="1:11" ht="12.75">
      <c r="A13" s="20" t="s">
        <v>86</v>
      </c>
      <c r="B13" s="21">
        <v>1140</v>
      </c>
      <c r="C13" s="22">
        <v>285.04988372965266</v>
      </c>
      <c r="D13" s="21">
        <v>927</v>
      </c>
      <c r="E13" s="22">
        <v>317.28103501386175</v>
      </c>
      <c r="F13" s="21">
        <v>203</v>
      </c>
      <c r="G13" s="22">
        <v>200.7714370487588</v>
      </c>
      <c r="H13" s="21">
        <v>9</v>
      </c>
      <c r="I13" s="22">
        <v>156.52173913043478</v>
      </c>
      <c r="J13" s="21">
        <v>1</v>
      </c>
      <c r="K13" s="34" t="s">
        <v>130</v>
      </c>
    </row>
    <row r="14" spans="1:11" ht="12.75">
      <c r="A14" s="20" t="s">
        <v>87</v>
      </c>
      <c r="B14" s="21">
        <v>1370</v>
      </c>
      <c r="C14" s="22">
        <v>282.6723888911814</v>
      </c>
      <c r="D14" s="21">
        <v>1197</v>
      </c>
      <c r="E14" s="22">
        <v>297.2583689281812</v>
      </c>
      <c r="F14" s="21">
        <v>153</v>
      </c>
      <c r="G14" s="22">
        <v>211.76470588235293</v>
      </c>
      <c r="H14" s="21">
        <v>18</v>
      </c>
      <c r="I14" s="22">
        <v>211.51586368977675</v>
      </c>
      <c r="J14" s="21">
        <v>2</v>
      </c>
      <c r="K14" s="34" t="s">
        <v>130</v>
      </c>
    </row>
    <row r="15" spans="1:11" ht="12.75">
      <c r="A15" s="20" t="s">
        <v>88</v>
      </c>
      <c r="B15" s="21">
        <v>938</v>
      </c>
      <c r="C15" s="22">
        <v>292.59467215671594</v>
      </c>
      <c r="D15" s="21">
        <v>824</v>
      </c>
      <c r="E15" s="22">
        <v>303.6780423085428</v>
      </c>
      <c r="F15" s="21">
        <v>94</v>
      </c>
      <c r="G15" s="22">
        <v>224.50441843802244</v>
      </c>
      <c r="H15" s="21">
        <v>15</v>
      </c>
      <c r="I15" s="22">
        <v>243.90243902439025</v>
      </c>
      <c r="J15" s="21">
        <v>5</v>
      </c>
      <c r="K15" s="34" t="s">
        <v>130</v>
      </c>
    </row>
    <row r="16" spans="1:11" ht="12.75">
      <c r="A16" s="20" t="s">
        <v>89</v>
      </c>
      <c r="B16" s="21">
        <v>336</v>
      </c>
      <c r="C16" s="22">
        <v>322.4258708377315</v>
      </c>
      <c r="D16" s="21">
        <v>292</v>
      </c>
      <c r="E16" s="22">
        <v>341.4405986903649</v>
      </c>
      <c r="F16" s="21">
        <v>38</v>
      </c>
      <c r="G16" s="22">
        <v>238.54362837413683</v>
      </c>
      <c r="H16" s="21">
        <v>5</v>
      </c>
      <c r="I16" s="34" t="s">
        <v>130</v>
      </c>
      <c r="J16" s="21">
        <v>1</v>
      </c>
      <c r="K16" s="34" t="s">
        <v>130</v>
      </c>
    </row>
    <row r="17" spans="1:11" ht="12.75">
      <c r="A17" s="20" t="s">
        <v>90</v>
      </c>
      <c r="B17" s="21">
        <v>57</v>
      </c>
      <c r="C17" s="22">
        <v>400.8438818565401</v>
      </c>
      <c r="D17" s="21">
        <v>50</v>
      </c>
      <c r="E17" s="22">
        <v>440.14084507042253</v>
      </c>
      <c r="F17" s="21">
        <v>6</v>
      </c>
      <c r="G17" s="22">
        <v>255.3191489361702</v>
      </c>
      <c r="H17" s="21">
        <v>1</v>
      </c>
      <c r="I17" s="34" t="s">
        <v>130</v>
      </c>
      <c r="J17" s="31" t="s">
        <v>131</v>
      </c>
      <c r="K17" s="31" t="s">
        <v>131</v>
      </c>
    </row>
    <row r="18" spans="1:11" ht="12.75">
      <c r="A18" s="20" t="s">
        <v>26</v>
      </c>
      <c r="B18" s="11">
        <v>1</v>
      </c>
      <c r="C18" s="34" t="s">
        <v>130</v>
      </c>
      <c r="D18" s="21">
        <v>1</v>
      </c>
      <c r="E18" s="34" t="s">
        <v>130</v>
      </c>
      <c r="F18" s="31" t="s">
        <v>131</v>
      </c>
      <c r="G18" s="31" t="s">
        <v>131</v>
      </c>
      <c r="H18" s="31" t="s">
        <v>131</v>
      </c>
      <c r="I18" s="31" t="s">
        <v>131</v>
      </c>
      <c r="J18" s="31" t="s">
        <v>131</v>
      </c>
      <c r="K18" s="31" t="s">
        <v>131</v>
      </c>
    </row>
    <row r="19" spans="1:11" ht="12.75">
      <c r="A19" s="20"/>
      <c r="B19" s="13"/>
      <c r="C19" s="22"/>
      <c r="D19" s="21"/>
      <c r="E19" s="22"/>
      <c r="F19" s="13"/>
      <c r="G19" s="22"/>
      <c r="H19" s="13"/>
      <c r="I19" s="22"/>
      <c r="J19" s="13"/>
      <c r="K19" s="22"/>
    </row>
    <row r="20" spans="1:11" ht="19.5" customHeight="1">
      <c r="A20" s="27" t="s">
        <v>13</v>
      </c>
      <c r="B20" s="28">
        <v>4409</v>
      </c>
      <c r="C20" s="29">
        <v>288.01933629474786</v>
      </c>
      <c r="D20" s="28">
        <v>3698</v>
      </c>
      <c r="E20" s="29">
        <v>312.9125063462515</v>
      </c>
      <c r="F20" s="28">
        <v>640</v>
      </c>
      <c r="G20" s="29">
        <v>200.99239997487595</v>
      </c>
      <c r="H20" s="28">
        <v>60</v>
      </c>
      <c r="I20" s="29">
        <v>228.7457110179184</v>
      </c>
      <c r="J20" s="28">
        <v>11</v>
      </c>
      <c r="K20" s="29">
        <v>252.8735632183908</v>
      </c>
    </row>
    <row r="21" spans="1:11" ht="25.5">
      <c r="A21" s="24" t="s">
        <v>128</v>
      </c>
      <c r="B21" s="101">
        <v>26</v>
      </c>
      <c r="C21" s="85"/>
      <c r="D21" s="101">
        <v>27</v>
      </c>
      <c r="E21" s="85"/>
      <c r="F21" s="101">
        <v>24</v>
      </c>
      <c r="G21" s="85"/>
      <c r="H21" s="101">
        <v>26</v>
      </c>
      <c r="I21" s="85"/>
      <c r="J21" s="101">
        <v>29</v>
      </c>
      <c r="K21" s="85"/>
    </row>
    <row r="23" ht="12.75">
      <c r="A23" s="2" t="s">
        <v>203</v>
      </c>
    </row>
    <row r="25" ht="12.75">
      <c r="A25" s="41" t="s">
        <v>79</v>
      </c>
    </row>
  </sheetData>
  <mergeCells count="16">
    <mergeCell ref="A2:K2"/>
    <mergeCell ref="B21:C21"/>
    <mergeCell ref="A5:K5"/>
    <mergeCell ref="A4:K4"/>
    <mergeCell ref="A3:K3"/>
    <mergeCell ref="J21:K21"/>
    <mergeCell ref="H21:I21"/>
    <mergeCell ref="F21:G21"/>
    <mergeCell ref="D21:E21"/>
    <mergeCell ref="A7:A9"/>
    <mergeCell ref="B7:K7"/>
    <mergeCell ref="B8:C8"/>
    <mergeCell ref="D8:E8"/>
    <mergeCell ref="F8:G8"/>
    <mergeCell ref="H8:I8"/>
    <mergeCell ref="J8:K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7.69921875" defaultRowHeight="19.5"/>
  <cols>
    <col min="1" max="1" width="24.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78" t="s">
        <v>206</v>
      </c>
      <c r="B2" s="78"/>
      <c r="C2" s="78"/>
      <c r="D2" s="78"/>
      <c r="E2" s="78"/>
      <c r="F2" s="78"/>
      <c r="G2" s="78"/>
      <c r="H2" s="78"/>
      <c r="I2" s="78"/>
      <c r="J2" s="78"/>
      <c r="K2" s="78"/>
    </row>
    <row r="3" spans="1:11" ht="12.75">
      <c r="A3" s="90" t="s">
        <v>205</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93" t="s">
        <v>207</v>
      </c>
      <c r="B6" s="92" t="s">
        <v>2</v>
      </c>
      <c r="C6" s="92"/>
      <c r="D6" s="92" t="s">
        <v>3</v>
      </c>
      <c r="E6" s="92"/>
      <c r="F6" s="92" t="s">
        <v>4</v>
      </c>
      <c r="G6" s="92"/>
      <c r="H6" s="92" t="s">
        <v>14</v>
      </c>
      <c r="I6" s="92"/>
      <c r="J6" s="92" t="s">
        <v>29</v>
      </c>
      <c r="K6" s="92"/>
    </row>
    <row r="7" spans="1:11" ht="12.75">
      <c r="A7" s="81"/>
      <c r="B7" s="26" t="s">
        <v>7</v>
      </c>
      <c r="C7" s="26" t="s">
        <v>8</v>
      </c>
      <c r="D7" s="26" t="s">
        <v>7</v>
      </c>
      <c r="E7" s="26" t="s">
        <v>8</v>
      </c>
      <c r="F7" s="26" t="s">
        <v>7</v>
      </c>
      <c r="G7" s="26" t="s">
        <v>8</v>
      </c>
      <c r="H7" s="26" t="s">
        <v>7</v>
      </c>
      <c r="I7" s="26" t="s">
        <v>8</v>
      </c>
      <c r="J7" s="26" t="s">
        <v>7</v>
      </c>
      <c r="K7" s="26" t="s">
        <v>8</v>
      </c>
    </row>
    <row r="8" spans="1:11" ht="12.75">
      <c r="A8" s="13"/>
      <c r="B8" s="13"/>
      <c r="C8" s="13"/>
      <c r="D8" s="13"/>
      <c r="E8" s="13"/>
      <c r="F8" s="13"/>
      <c r="G8" s="13"/>
      <c r="H8" s="13"/>
      <c r="I8" s="13"/>
      <c r="J8" s="13"/>
      <c r="K8" s="13"/>
    </row>
    <row r="9" spans="1:11" ht="12.75">
      <c r="A9" s="32" t="s">
        <v>30</v>
      </c>
      <c r="B9" s="21">
        <v>8298</v>
      </c>
      <c r="C9" s="22">
        <v>5.420695061405801</v>
      </c>
      <c r="D9" s="21">
        <v>6014</v>
      </c>
      <c r="E9" s="22">
        <v>5.088847520731088</v>
      </c>
      <c r="F9" s="21">
        <v>2130</v>
      </c>
      <c r="G9" s="22">
        <v>6.68927831166384</v>
      </c>
      <c r="H9" s="21">
        <v>126</v>
      </c>
      <c r="I9" s="22">
        <v>4.803659931376287</v>
      </c>
      <c r="J9" s="21">
        <v>28</v>
      </c>
      <c r="K9" s="22">
        <v>6.436781609195402</v>
      </c>
    </row>
    <row r="10" spans="1:11" ht="12.75">
      <c r="A10" s="32" t="s">
        <v>31</v>
      </c>
      <c r="B10" s="21">
        <v>6256</v>
      </c>
      <c r="C10" s="22">
        <v>4.086752025084923</v>
      </c>
      <c r="D10" s="21">
        <v>4636</v>
      </c>
      <c r="E10" s="22">
        <v>3.922829581993569</v>
      </c>
      <c r="F10" s="21">
        <v>1484</v>
      </c>
      <c r="G10" s="22">
        <v>4.660511274417436</v>
      </c>
      <c r="H10" s="21">
        <v>117</v>
      </c>
      <c r="I10" s="22">
        <v>4.4605413648494086</v>
      </c>
      <c r="J10" s="21">
        <v>19</v>
      </c>
      <c r="K10" s="22">
        <v>4.3678160919540225</v>
      </c>
    </row>
    <row r="11" spans="1:11" ht="25.5">
      <c r="A11" s="49" t="s">
        <v>208</v>
      </c>
      <c r="B11" s="21">
        <v>5714</v>
      </c>
      <c r="C11" s="22">
        <v>3.732688790175072</v>
      </c>
      <c r="D11" s="21">
        <v>4419</v>
      </c>
      <c r="E11" s="22">
        <v>3.7392113724826537</v>
      </c>
      <c r="F11" s="21">
        <v>1186</v>
      </c>
      <c r="G11" s="22">
        <v>3.72464041203442</v>
      </c>
      <c r="H11" s="21">
        <v>98</v>
      </c>
      <c r="I11" s="22">
        <v>3.736179946626001</v>
      </c>
      <c r="J11" s="21">
        <v>11</v>
      </c>
      <c r="K11" s="22">
        <v>2.528735632183908</v>
      </c>
    </row>
    <row r="12" spans="1:11" ht="12.75">
      <c r="A12" s="32" t="s">
        <v>32</v>
      </c>
      <c r="B12" s="21">
        <v>6188</v>
      </c>
      <c r="C12" s="22">
        <v>4.042330807420956</v>
      </c>
      <c r="D12" s="21">
        <v>5239</v>
      </c>
      <c r="E12" s="22">
        <v>4.433068201049247</v>
      </c>
      <c r="F12" s="21">
        <v>830</v>
      </c>
      <c r="G12" s="22">
        <v>2.6066201871741725</v>
      </c>
      <c r="H12" s="21">
        <v>99</v>
      </c>
      <c r="I12" s="22">
        <v>3.774304231795654</v>
      </c>
      <c r="J12" s="21">
        <v>20</v>
      </c>
      <c r="K12" s="22">
        <v>4.597701149425287</v>
      </c>
    </row>
    <row r="13" spans="1:11" ht="12.75">
      <c r="A13" s="32" t="s">
        <v>33</v>
      </c>
      <c r="B13" s="21">
        <v>5203</v>
      </c>
      <c r="C13" s="22">
        <v>3.3988764044943816</v>
      </c>
      <c r="D13" s="21">
        <v>4507</v>
      </c>
      <c r="E13" s="22">
        <v>3.813674056523947</v>
      </c>
      <c r="F13" s="21">
        <v>572</v>
      </c>
      <c r="G13" s="22">
        <v>1.7963695747754538</v>
      </c>
      <c r="H13" s="21">
        <v>112</v>
      </c>
      <c r="I13" s="22">
        <v>4.269919939001144</v>
      </c>
      <c r="J13" s="21">
        <v>12</v>
      </c>
      <c r="K13" s="22">
        <v>2.7586206896551726</v>
      </c>
    </row>
    <row r="14" spans="1:11" ht="12.75">
      <c r="A14" s="32" t="s">
        <v>34</v>
      </c>
      <c r="B14" s="21">
        <v>4242</v>
      </c>
      <c r="C14" s="22">
        <v>2.771100078390384</v>
      </c>
      <c r="D14" s="21">
        <v>3730</v>
      </c>
      <c r="E14" s="22">
        <v>3.1562024031138938</v>
      </c>
      <c r="F14" s="21">
        <v>429</v>
      </c>
      <c r="G14" s="22">
        <v>1.3472771810815904</v>
      </c>
      <c r="H14" s="21">
        <v>62</v>
      </c>
      <c r="I14" s="22">
        <v>2.36370568051849</v>
      </c>
      <c r="J14" s="21">
        <v>21</v>
      </c>
      <c r="K14" s="22">
        <v>4.827586206896552</v>
      </c>
    </row>
    <row r="15" spans="1:11" ht="12.75">
      <c r="A15" s="32" t="s">
        <v>35</v>
      </c>
      <c r="B15" s="21">
        <v>2951</v>
      </c>
      <c r="C15" s="22">
        <v>1.9277501959759604</v>
      </c>
      <c r="D15" s="21">
        <v>2463</v>
      </c>
      <c r="E15" s="22">
        <v>2.084108986292097</v>
      </c>
      <c r="F15" s="21">
        <v>416</v>
      </c>
      <c r="G15" s="22">
        <v>1.3064505998366938</v>
      </c>
      <c r="H15" s="21">
        <v>65</v>
      </c>
      <c r="I15" s="22">
        <v>2.4780785360274495</v>
      </c>
      <c r="J15" s="21">
        <v>7</v>
      </c>
      <c r="K15" s="22">
        <v>1.6091954022988506</v>
      </c>
    </row>
    <row r="16" spans="1:11" ht="12.75">
      <c r="A16" s="13"/>
      <c r="B16" s="13"/>
      <c r="C16" s="22"/>
      <c r="D16" s="21"/>
      <c r="E16" s="22"/>
      <c r="F16" s="13"/>
      <c r="G16" s="22"/>
      <c r="H16" s="13"/>
      <c r="I16" s="22"/>
      <c r="J16" s="13"/>
      <c r="K16" s="22"/>
    </row>
    <row r="17" spans="1:11" ht="12.75">
      <c r="A17" s="32" t="s">
        <v>36</v>
      </c>
      <c r="B17" s="21">
        <v>44014</v>
      </c>
      <c r="C17" s="22">
        <v>28.75228638620329</v>
      </c>
      <c r="D17" s="21">
        <v>34834</v>
      </c>
      <c r="E17" s="22">
        <v>29.475376544254527</v>
      </c>
      <c r="F17" s="23">
        <v>8267</v>
      </c>
      <c r="G17" s="22">
        <v>25.96256516550468</v>
      </c>
      <c r="H17" s="23">
        <v>788</v>
      </c>
      <c r="I17" s="22">
        <v>30.041936713686617</v>
      </c>
      <c r="J17" s="23">
        <v>125</v>
      </c>
      <c r="K17" s="22">
        <v>28.735632183908045</v>
      </c>
    </row>
    <row r="18" spans="1:11" ht="12.75">
      <c r="A18" s="13"/>
      <c r="B18" s="13"/>
      <c r="C18" s="13"/>
      <c r="D18" s="21"/>
      <c r="E18" s="13"/>
      <c r="F18" s="13"/>
      <c r="G18" s="22"/>
      <c r="H18" s="13"/>
      <c r="I18" s="13"/>
      <c r="J18" s="13"/>
      <c r="K18" s="13"/>
    </row>
    <row r="19" spans="1:11" ht="19.5" customHeight="1">
      <c r="A19" s="36" t="s">
        <v>37</v>
      </c>
      <c r="B19" s="28">
        <v>153080</v>
      </c>
      <c r="C19" s="29">
        <v>100</v>
      </c>
      <c r="D19" s="28">
        <v>118180</v>
      </c>
      <c r="E19" s="29">
        <v>100</v>
      </c>
      <c r="F19" s="28">
        <v>31842</v>
      </c>
      <c r="G19" s="29">
        <v>100</v>
      </c>
      <c r="H19" s="28">
        <v>2623</v>
      </c>
      <c r="I19" s="29">
        <v>100</v>
      </c>
      <c r="J19" s="28">
        <v>435</v>
      </c>
      <c r="K19" s="29">
        <v>100</v>
      </c>
    </row>
    <row r="20" spans="1:11" ht="12.75">
      <c r="A20" s="2"/>
      <c r="B20" s="5"/>
      <c r="C20" s="6"/>
      <c r="D20" s="5"/>
      <c r="E20" s="6"/>
      <c r="F20" s="5"/>
      <c r="G20" s="6"/>
      <c r="H20" s="5"/>
      <c r="I20" s="6"/>
      <c r="J20" s="5"/>
      <c r="K20" s="6"/>
    </row>
    <row r="21" ht="12.75">
      <c r="A21" s="1" t="s">
        <v>79</v>
      </c>
    </row>
    <row r="22" ht="12.75">
      <c r="A22" s="2"/>
    </row>
    <row r="23" ht="12.75">
      <c r="A23" s="2"/>
    </row>
    <row r="24" ht="12.75">
      <c r="A24" s="2"/>
    </row>
    <row r="25" ht="12.75">
      <c r="A25" s="2"/>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7.69921875" defaultRowHeight="19.5"/>
  <cols>
    <col min="1" max="1" width="18.29687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78" t="s">
        <v>209</v>
      </c>
      <c r="B2" s="78"/>
      <c r="C2" s="78"/>
      <c r="D2" s="78"/>
      <c r="E2" s="78"/>
      <c r="F2" s="78"/>
      <c r="G2" s="78"/>
      <c r="H2" s="78"/>
      <c r="I2" s="78"/>
      <c r="J2" s="78"/>
      <c r="K2" s="78"/>
    </row>
    <row r="3" spans="1:11" ht="12.75">
      <c r="A3" s="90" t="s">
        <v>211</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93" t="s">
        <v>47</v>
      </c>
      <c r="B6" s="92" t="s">
        <v>2</v>
      </c>
      <c r="C6" s="92"/>
      <c r="D6" s="92" t="s">
        <v>3</v>
      </c>
      <c r="E6" s="92"/>
      <c r="F6" s="92" t="s">
        <v>4</v>
      </c>
      <c r="G6" s="92"/>
      <c r="H6" s="92" t="s">
        <v>39</v>
      </c>
      <c r="I6" s="92"/>
      <c r="J6" s="92" t="s">
        <v>29</v>
      </c>
      <c r="K6" s="92"/>
    </row>
    <row r="7" spans="1:11" ht="12.75">
      <c r="A7" s="81"/>
      <c r="B7" s="27" t="s">
        <v>7</v>
      </c>
      <c r="C7" s="27" t="s">
        <v>8</v>
      </c>
      <c r="D7" s="27" t="s">
        <v>7</v>
      </c>
      <c r="E7" s="27" t="s">
        <v>8</v>
      </c>
      <c r="F7" s="27" t="s">
        <v>7</v>
      </c>
      <c r="G7" s="27" t="s">
        <v>8</v>
      </c>
      <c r="H7" s="27" t="s">
        <v>7</v>
      </c>
      <c r="I7" s="27" t="s">
        <v>8</v>
      </c>
      <c r="J7" s="27" t="s">
        <v>7</v>
      </c>
      <c r="K7" s="27" t="s">
        <v>8</v>
      </c>
    </row>
    <row r="8" spans="1:11" ht="12.75">
      <c r="A8" s="13"/>
      <c r="B8" s="13"/>
      <c r="C8" s="13"/>
      <c r="D8" s="13"/>
      <c r="E8" s="13"/>
      <c r="F8" s="13"/>
      <c r="G8" s="13"/>
      <c r="H8" s="13"/>
      <c r="I8" s="13"/>
      <c r="J8" s="13"/>
      <c r="K8" s="13"/>
    </row>
    <row r="9" spans="1:11" ht="12.75">
      <c r="A9" s="32" t="s">
        <v>48</v>
      </c>
      <c r="B9" s="21">
        <v>33456</v>
      </c>
      <c r="C9" s="22">
        <v>21.855239090671542</v>
      </c>
      <c r="D9" s="21">
        <v>26286</v>
      </c>
      <c r="E9" s="22">
        <v>22.242342189879842</v>
      </c>
      <c r="F9" s="21">
        <v>6688</v>
      </c>
      <c r="G9" s="22">
        <v>21.003705797374536</v>
      </c>
      <c r="H9" s="21">
        <v>408</v>
      </c>
      <c r="I9" s="22">
        <v>15.554708349218451</v>
      </c>
      <c r="J9" s="21">
        <v>74</v>
      </c>
      <c r="K9" s="22">
        <v>17.011494252873565</v>
      </c>
    </row>
    <row r="10" spans="1:11" ht="25.5">
      <c r="A10" s="49" t="s">
        <v>212</v>
      </c>
      <c r="B10" s="21">
        <v>11810</v>
      </c>
      <c r="C10" s="22">
        <v>7.714920303109485</v>
      </c>
      <c r="D10" s="21">
        <v>7548</v>
      </c>
      <c r="E10" s="22">
        <v>6.386867490269081</v>
      </c>
      <c r="F10" s="21">
        <v>3999</v>
      </c>
      <c r="G10" s="22">
        <v>12.55888449218014</v>
      </c>
      <c r="H10" s="21">
        <v>224</v>
      </c>
      <c r="I10" s="22">
        <v>8.539839878002288</v>
      </c>
      <c r="J10" s="21">
        <v>39</v>
      </c>
      <c r="K10" s="22">
        <v>8.96551724137931</v>
      </c>
    </row>
    <row r="11" spans="1:11" ht="25.5">
      <c r="A11" s="49" t="s">
        <v>213</v>
      </c>
      <c r="B11" s="21">
        <v>5032</v>
      </c>
      <c r="C11" s="22">
        <v>3.287170107133525</v>
      </c>
      <c r="D11" s="21">
        <v>3708</v>
      </c>
      <c r="E11" s="22">
        <v>3.137586732103571</v>
      </c>
      <c r="F11" s="21">
        <v>1238</v>
      </c>
      <c r="G11" s="22">
        <v>3.8879467370140066</v>
      </c>
      <c r="H11" s="21">
        <v>67</v>
      </c>
      <c r="I11" s="22">
        <v>2.5543271063667556</v>
      </c>
      <c r="J11" s="21">
        <v>19</v>
      </c>
      <c r="K11" s="22">
        <v>4.3678160919540225</v>
      </c>
    </row>
    <row r="12" spans="1:11" ht="12.75">
      <c r="A12" s="13"/>
      <c r="B12" s="13"/>
      <c r="C12" s="13"/>
      <c r="D12" s="21"/>
      <c r="E12" s="13"/>
      <c r="F12" s="13"/>
      <c r="G12" s="13"/>
      <c r="H12" s="13"/>
      <c r="I12" s="13"/>
      <c r="J12" s="13"/>
      <c r="K12" s="22"/>
    </row>
    <row r="13" spans="1:11" ht="19.5" customHeight="1">
      <c r="A13" s="36" t="s">
        <v>37</v>
      </c>
      <c r="B13" s="28">
        <v>153080</v>
      </c>
      <c r="C13" s="29">
        <v>100</v>
      </c>
      <c r="D13" s="28">
        <v>118180</v>
      </c>
      <c r="E13" s="29">
        <v>100</v>
      </c>
      <c r="F13" s="28">
        <v>31842</v>
      </c>
      <c r="G13" s="29">
        <v>100</v>
      </c>
      <c r="H13" s="28">
        <v>2623</v>
      </c>
      <c r="I13" s="29">
        <v>100</v>
      </c>
      <c r="J13" s="28">
        <v>435</v>
      </c>
      <c r="K13" s="29">
        <v>100</v>
      </c>
    </row>
    <row r="15" ht="12.75">
      <c r="A15" s="1" t="s">
        <v>79</v>
      </c>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27"/>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77" t="s">
        <v>235</v>
      </c>
      <c r="B2" s="77"/>
    </row>
    <row r="4" spans="1:2" ht="19.5" customHeight="1">
      <c r="A4" s="59" t="s">
        <v>236</v>
      </c>
      <c r="B4" s="60">
        <v>153910</v>
      </c>
    </row>
    <row r="5" spans="1:2" ht="19.5" customHeight="1">
      <c r="A5" s="59" t="s">
        <v>237</v>
      </c>
      <c r="B5" s="60">
        <v>153080</v>
      </c>
    </row>
    <row r="6" spans="1:2" ht="19.5" customHeight="1">
      <c r="A6" s="59" t="s">
        <v>238</v>
      </c>
      <c r="B6" s="60">
        <v>419</v>
      </c>
    </row>
    <row r="7" spans="1:2" ht="19.5" customHeight="1">
      <c r="A7" s="59" t="s">
        <v>239</v>
      </c>
      <c r="B7" s="60">
        <v>830</v>
      </c>
    </row>
    <row r="8" spans="1:2" ht="19.5" customHeight="1">
      <c r="A8" s="59" t="s">
        <v>240</v>
      </c>
      <c r="B8" s="60">
        <v>2</v>
      </c>
    </row>
    <row r="9" spans="1:2" ht="19.5" customHeight="1">
      <c r="A9" s="59" t="s">
        <v>241</v>
      </c>
      <c r="B9" s="61">
        <v>16.5</v>
      </c>
    </row>
    <row r="10" spans="1:2" ht="19.5" customHeight="1">
      <c r="A10" s="59" t="s">
        <v>242</v>
      </c>
      <c r="B10" s="61">
        <v>69.1</v>
      </c>
    </row>
    <row r="11" spans="1:2" ht="19.5" customHeight="1">
      <c r="A11" s="59" t="s">
        <v>243</v>
      </c>
      <c r="B11" s="61">
        <v>5.4</v>
      </c>
    </row>
    <row r="12" spans="1:2" ht="19.5" customHeight="1">
      <c r="A12" s="59" t="s">
        <v>244</v>
      </c>
      <c r="B12" s="61">
        <v>39.6</v>
      </c>
    </row>
    <row r="13" spans="1:2" ht="19.5" customHeight="1">
      <c r="A13" s="59" t="s">
        <v>245</v>
      </c>
      <c r="B13" s="60">
        <v>3380</v>
      </c>
    </row>
    <row r="14" spans="1:2" ht="19.5" customHeight="1">
      <c r="A14" s="59" t="s">
        <v>246</v>
      </c>
      <c r="B14" s="60">
        <v>853</v>
      </c>
    </row>
    <row r="15" spans="1:2" ht="19.5" customHeight="1">
      <c r="A15" s="59" t="s">
        <v>247</v>
      </c>
      <c r="B15" s="60">
        <v>11608</v>
      </c>
    </row>
    <row r="16" spans="1:2" ht="19.5" customHeight="1">
      <c r="A16" s="59" t="s">
        <v>248</v>
      </c>
      <c r="B16" s="61">
        <v>75.8</v>
      </c>
    </row>
    <row r="17" spans="1:2" ht="19.5" customHeight="1">
      <c r="A17" s="59" t="s">
        <v>249</v>
      </c>
      <c r="B17" s="60">
        <v>26</v>
      </c>
    </row>
    <row r="18" spans="1:2" ht="19.5" customHeight="1">
      <c r="A18" s="59" t="s">
        <v>250</v>
      </c>
      <c r="B18" s="60">
        <v>26</v>
      </c>
    </row>
    <row r="19" spans="1:2" ht="19.5" customHeight="1">
      <c r="A19" s="59" t="s">
        <v>251</v>
      </c>
      <c r="B19" s="60">
        <v>3327</v>
      </c>
    </row>
    <row r="20" spans="1:2" ht="19.5" customHeight="1">
      <c r="A20" s="59" t="s">
        <v>252</v>
      </c>
      <c r="B20" s="61">
        <v>217.3</v>
      </c>
    </row>
    <row r="21" spans="1:2" ht="19.5" customHeight="1">
      <c r="A21" s="59" t="s">
        <v>253</v>
      </c>
      <c r="B21" s="60">
        <v>2410</v>
      </c>
    </row>
    <row r="22" spans="1:2" ht="19.5" customHeight="1">
      <c r="A22" s="59" t="s">
        <v>254</v>
      </c>
      <c r="B22" s="61">
        <v>15.7</v>
      </c>
    </row>
    <row r="23" spans="1:2" ht="19.5" customHeight="1">
      <c r="A23" s="59" t="s">
        <v>255</v>
      </c>
      <c r="B23" s="60">
        <v>900</v>
      </c>
    </row>
    <row r="24" spans="1:2" ht="19.5" customHeight="1">
      <c r="A24" s="59" t="s">
        <v>256</v>
      </c>
      <c r="B24" s="60">
        <v>1895</v>
      </c>
    </row>
    <row r="25" spans="1:2" ht="19.5" customHeight="1">
      <c r="A25" s="59" t="s">
        <v>257</v>
      </c>
      <c r="B25" s="60">
        <v>39</v>
      </c>
    </row>
    <row r="26" spans="1:2" ht="19.5" customHeight="1">
      <c r="A26" s="59" t="s">
        <v>258</v>
      </c>
      <c r="B26" s="60">
        <v>1</v>
      </c>
    </row>
    <row r="27" spans="1:2" ht="19.5" customHeight="1">
      <c r="A27" s="59" t="s">
        <v>259</v>
      </c>
      <c r="B27" s="61">
        <v>104.6</v>
      </c>
    </row>
  </sheetData>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7.69921875" defaultRowHeight="19.5"/>
  <cols>
    <col min="1" max="1" width="22.0976562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78" t="s">
        <v>210</v>
      </c>
      <c r="B2" s="78"/>
      <c r="C2" s="78"/>
      <c r="D2" s="78"/>
      <c r="E2" s="78"/>
      <c r="F2" s="78"/>
      <c r="G2" s="78"/>
      <c r="H2" s="78"/>
      <c r="I2" s="78"/>
      <c r="J2" s="78"/>
      <c r="K2" s="78"/>
    </row>
    <row r="3" spans="1:11" ht="12.75">
      <c r="A3" s="90" t="s">
        <v>38</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93" t="s">
        <v>40</v>
      </c>
      <c r="B6" s="88" t="s">
        <v>2</v>
      </c>
      <c r="C6" s="89"/>
      <c r="D6" s="88" t="s">
        <v>3</v>
      </c>
      <c r="E6" s="89"/>
      <c r="F6" s="88" t="s">
        <v>4</v>
      </c>
      <c r="G6" s="89"/>
      <c r="H6" s="88" t="s">
        <v>39</v>
      </c>
      <c r="I6" s="89"/>
      <c r="J6" s="63" t="s">
        <v>29</v>
      </c>
      <c r="K6" s="89"/>
    </row>
    <row r="7" spans="1:11" ht="12.75">
      <c r="A7" s="81"/>
      <c r="B7" s="27" t="s">
        <v>7</v>
      </c>
      <c r="C7" s="27" t="s">
        <v>8</v>
      </c>
      <c r="D7" s="27" t="s">
        <v>7</v>
      </c>
      <c r="E7" s="27" t="s">
        <v>8</v>
      </c>
      <c r="F7" s="27" t="s">
        <v>7</v>
      </c>
      <c r="G7" s="27" t="s">
        <v>8</v>
      </c>
      <c r="H7" s="27" t="s">
        <v>7</v>
      </c>
      <c r="I7" s="27" t="s">
        <v>8</v>
      </c>
      <c r="J7" s="27" t="s">
        <v>7</v>
      </c>
      <c r="K7" s="50" t="s">
        <v>8</v>
      </c>
    </row>
    <row r="8" spans="1:11" ht="12.75">
      <c r="A8" s="19"/>
      <c r="B8" s="19"/>
      <c r="C8" s="19"/>
      <c r="D8" s="19"/>
      <c r="E8" s="19"/>
      <c r="F8" s="19"/>
      <c r="G8" s="19"/>
      <c r="H8" s="19"/>
      <c r="I8" s="19"/>
      <c r="J8" s="19"/>
      <c r="K8" s="19"/>
    </row>
    <row r="9" spans="1:11" ht="12.75">
      <c r="A9" s="42"/>
      <c r="B9" s="21"/>
      <c r="C9" s="21"/>
      <c r="D9" s="22"/>
      <c r="E9" s="13"/>
      <c r="F9" s="21"/>
      <c r="G9" s="21"/>
      <c r="H9" s="21"/>
      <c r="I9" s="13"/>
      <c r="J9" s="21"/>
      <c r="K9" s="13"/>
    </row>
    <row r="10" spans="1:11" ht="12.75">
      <c r="A10" s="32" t="s">
        <v>214</v>
      </c>
      <c r="B10" s="21">
        <v>4612</v>
      </c>
      <c r="C10" s="22">
        <v>3.012803762738437</v>
      </c>
      <c r="D10" s="21">
        <v>3786</v>
      </c>
      <c r="E10" s="22">
        <v>3.2035877475038075</v>
      </c>
      <c r="F10" s="21">
        <v>754</v>
      </c>
      <c r="G10" s="22">
        <v>2.3679417122040074</v>
      </c>
      <c r="H10" s="21">
        <v>58</v>
      </c>
      <c r="I10" s="22">
        <v>2.2112085398398778</v>
      </c>
      <c r="J10" s="21">
        <v>14</v>
      </c>
      <c r="K10" s="22">
        <v>3.218390804597701</v>
      </c>
    </row>
    <row r="11" spans="1:11" ht="12.75">
      <c r="A11" s="32" t="s">
        <v>41</v>
      </c>
      <c r="B11" s="21">
        <v>3704</v>
      </c>
      <c r="C11" s="22">
        <v>2.4196498562842956</v>
      </c>
      <c r="D11" s="21">
        <v>3147</v>
      </c>
      <c r="E11" s="22">
        <v>2.6628871213403285</v>
      </c>
      <c r="F11" s="21">
        <v>452</v>
      </c>
      <c r="G11" s="22">
        <v>1.4195088248225614</v>
      </c>
      <c r="H11" s="21">
        <v>90</v>
      </c>
      <c r="I11" s="22">
        <v>3.4311856652687758</v>
      </c>
      <c r="J11" s="21">
        <v>15</v>
      </c>
      <c r="K11" s="22">
        <v>3.4482758620689653</v>
      </c>
    </row>
    <row r="12" spans="1:11" ht="12.75">
      <c r="A12" s="32" t="s">
        <v>42</v>
      </c>
      <c r="B12" s="21">
        <v>2133</v>
      </c>
      <c r="C12" s="22">
        <v>1.3933890776064803</v>
      </c>
      <c r="D12" s="21">
        <v>1299</v>
      </c>
      <c r="E12" s="22">
        <v>1.0991707564731765</v>
      </c>
      <c r="F12" s="21">
        <v>778</v>
      </c>
      <c r="G12" s="22">
        <v>2.443313862194586</v>
      </c>
      <c r="H12" s="21">
        <v>47</v>
      </c>
      <c r="I12" s="22">
        <v>1.7918414029736942</v>
      </c>
      <c r="J12" s="21">
        <v>9</v>
      </c>
      <c r="K12" s="22">
        <v>2.0689655172413794</v>
      </c>
    </row>
    <row r="13" spans="1:11" ht="25.5">
      <c r="A13" s="55" t="s">
        <v>215</v>
      </c>
      <c r="B13" s="21">
        <v>2001</v>
      </c>
      <c r="C13" s="22">
        <v>1.30715965508231</v>
      </c>
      <c r="D13" s="21">
        <v>1645</v>
      </c>
      <c r="E13" s="22">
        <v>1.3919444914537147</v>
      </c>
      <c r="F13" s="21">
        <v>316</v>
      </c>
      <c r="G13" s="22">
        <v>0.99239997487595</v>
      </c>
      <c r="H13" s="21">
        <v>26</v>
      </c>
      <c r="I13" s="22">
        <v>0.9912314144109797</v>
      </c>
      <c r="J13" s="21">
        <v>14</v>
      </c>
      <c r="K13" s="22">
        <v>3.218390804597701</v>
      </c>
    </row>
    <row r="14" spans="1:11" ht="12.75">
      <c r="A14" s="32" t="s">
        <v>43</v>
      </c>
      <c r="B14" s="21">
        <v>1829</v>
      </c>
      <c r="C14" s="22">
        <v>1.194800104520512</v>
      </c>
      <c r="D14" s="21">
        <v>1734</v>
      </c>
      <c r="E14" s="22">
        <v>1.4672533423591132</v>
      </c>
      <c r="F14" s="21">
        <v>69</v>
      </c>
      <c r="G14" s="22">
        <v>0.21669493122291314</v>
      </c>
      <c r="H14" s="21">
        <v>23</v>
      </c>
      <c r="I14" s="22">
        <v>0.8768585589020207</v>
      </c>
      <c r="J14" s="21">
        <v>3</v>
      </c>
      <c r="K14" s="22">
        <v>0.6896551724137931</v>
      </c>
    </row>
    <row r="15" spans="1:11" ht="12.75">
      <c r="A15" s="32" t="s">
        <v>44</v>
      </c>
      <c r="B15" s="21">
        <v>1624</v>
      </c>
      <c r="C15" s="22">
        <v>1.0608831983276719</v>
      </c>
      <c r="D15" s="21">
        <v>1317</v>
      </c>
      <c r="E15" s="22">
        <v>1.1144017600270772</v>
      </c>
      <c r="F15" s="21">
        <v>267</v>
      </c>
      <c r="G15" s="22">
        <v>0.8385151686451856</v>
      </c>
      <c r="H15" s="21">
        <v>36</v>
      </c>
      <c r="I15" s="22">
        <v>1.3724742661075104</v>
      </c>
      <c r="J15" s="21">
        <v>4</v>
      </c>
      <c r="K15" s="22">
        <v>0.9195402298850575</v>
      </c>
    </row>
    <row r="16" spans="1:11" ht="12.75">
      <c r="A16" s="32" t="s">
        <v>45</v>
      </c>
      <c r="B16" s="21">
        <v>1589</v>
      </c>
      <c r="C16" s="22">
        <v>1.0380193362947479</v>
      </c>
      <c r="D16" s="21">
        <v>480</v>
      </c>
      <c r="E16" s="22">
        <v>0.4061600947706888</v>
      </c>
      <c r="F16" s="21">
        <v>1097</v>
      </c>
      <c r="G16" s="22">
        <v>3.445135355819358</v>
      </c>
      <c r="H16" s="21">
        <v>6</v>
      </c>
      <c r="I16" s="22">
        <v>0.2287457110179184</v>
      </c>
      <c r="J16" s="21">
        <v>6</v>
      </c>
      <c r="K16" s="22">
        <v>1.3793103448275863</v>
      </c>
    </row>
    <row r="17" spans="1:11" ht="12.75">
      <c r="A17" s="13"/>
      <c r="B17" s="21"/>
      <c r="C17" s="22"/>
      <c r="D17" s="21"/>
      <c r="E17" s="22"/>
      <c r="F17" s="21"/>
      <c r="G17" s="22"/>
      <c r="H17" s="11"/>
      <c r="I17" s="22"/>
      <c r="J17" s="11"/>
      <c r="K17" s="22"/>
    </row>
    <row r="18" spans="1:11" ht="12.75">
      <c r="A18" s="32" t="s">
        <v>46</v>
      </c>
      <c r="B18" s="21">
        <v>30995</v>
      </c>
      <c r="C18" s="22">
        <v>20.247582963156518</v>
      </c>
      <c r="D18" s="21">
        <v>23676</v>
      </c>
      <c r="E18" s="22">
        <v>20.033846674564224</v>
      </c>
      <c r="F18" s="21">
        <v>6736</v>
      </c>
      <c r="G18" s="22">
        <v>21.154450097355692</v>
      </c>
      <c r="H18" s="21">
        <v>490</v>
      </c>
      <c r="I18" s="22">
        <v>18.680899733130005</v>
      </c>
      <c r="J18" s="21">
        <v>93</v>
      </c>
      <c r="K18" s="22">
        <v>21.379310344827587</v>
      </c>
    </row>
    <row r="19" spans="1:11" ht="12.75">
      <c r="A19" s="25"/>
      <c r="B19" s="14"/>
      <c r="C19" s="25"/>
      <c r="D19" s="39"/>
      <c r="E19" s="25"/>
      <c r="F19" s="14"/>
      <c r="G19" s="56"/>
      <c r="H19" s="14"/>
      <c r="I19" s="25"/>
      <c r="J19" s="14"/>
      <c r="K19" s="25"/>
    </row>
    <row r="20" spans="1:11" ht="12.75">
      <c r="A20" s="53" t="s">
        <v>37</v>
      </c>
      <c r="B20" s="28">
        <v>153080</v>
      </c>
      <c r="C20" s="29">
        <v>100</v>
      </c>
      <c r="D20" s="28">
        <v>118180</v>
      </c>
      <c r="E20" s="29">
        <v>100</v>
      </c>
      <c r="F20" s="28">
        <v>31842</v>
      </c>
      <c r="G20" s="29">
        <v>100</v>
      </c>
      <c r="H20" s="28">
        <v>2623</v>
      </c>
      <c r="I20" s="29">
        <v>100</v>
      </c>
      <c r="J20" s="28">
        <v>435</v>
      </c>
      <c r="K20" s="54">
        <v>100</v>
      </c>
    </row>
    <row r="22" ht="12.75">
      <c r="A22" s="1" t="s">
        <v>216</v>
      </c>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7.69921875" defaultRowHeight="19.5"/>
  <cols>
    <col min="1" max="1" width="16.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78" t="s">
        <v>217</v>
      </c>
      <c r="B2" s="78"/>
      <c r="C2" s="78"/>
      <c r="D2" s="78"/>
      <c r="E2" s="78"/>
      <c r="F2" s="78"/>
      <c r="G2" s="78"/>
      <c r="H2" s="78"/>
      <c r="I2" s="78"/>
      <c r="J2" s="78"/>
      <c r="K2" s="78"/>
    </row>
    <row r="3" spans="1:11" ht="12.75">
      <c r="A3" s="90" t="s">
        <v>49</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86" t="s">
        <v>218</v>
      </c>
      <c r="B6" s="92" t="s">
        <v>2</v>
      </c>
      <c r="C6" s="92"/>
      <c r="D6" s="92" t="s">
        <v>3</v>
      </c>
      <c r="E6" s="92"/>
      <c r="F6" s="92" t="s">
        <v>4</v>
      </c>
      <c r="G6" s="92"/>
      <c r="H6" s="92" t="s">
        <v>39</v>
      </c>
      <c r="I6" s="92"/>
      <c r="J6" s="92" t="s">
        <v>29</v>
      </c>
      <c r="K6" s="92"/>
    </row>
    <row r="7" spans="1:11" ht="12.75">
      <c r="A7" s="64"/>
      <c r="B7" s="26" t="s">
        <v>7</v>
      </c>
      <c r="C7" s="26" t="s">
        <v>8</v>
      </c>
      <c r="D7" s="26" t="s">
        <v>7</v>
      </c>
      <c r="E7" s="26" t="s">
        <v>8</v>
      </c>
      <c r="F7" s="26" t="s">
        <v>7</v>
      </c>
      <c r="G7" s="26" t="s">
        <v>8</v>
      </c>
      <c r="H7" s="26" t="s">
        <v>7</v>
      </c>
      <c r="I7" s="26" t="s">
        <v>8</v>
      </c>
      <c r="J7" s="26" t="s">
        <v>7</v>
      </c>
      <c r="K7" s="26" t="s">
        <v>8</v>
      </c>
    </row>
    <row r="8" spans="1:11" ht="12.75">
      <c r="A8" s="32" t="s">
        <v>50</v>
      </c>
      <c r="B8" s="21"/>
      <c r="C8" s="21"/>
      <c r="D8" s="22"/>
      <c r="E8" s="13"/>
      <c r="F8" s="21"/>
      <c r="G8" s="21"/>
      <c r="H8" s="21"/>
      <c r="I8" s="13"/>
      <c r="J8" s="21"/>
      <c r="K8" s="13"/>
    </row>
    <row r="9" spans="1:11" ht="12.75">
      <c r="A9" s="32" t="s">
        <v>51</v>
      </c>
      <c r="B9" s="21">
        <v>4339</v>
      </c>
      <c r="C9" s="22">
        <v>2.8344656388816305</v>
      </c>
      <c r="D9" s="21">
        <v>3864</v>
      </c>
      <c r="E9" s="22">
        <v>3.2695887629040445</v>
      </c>
      <c r="F9" s="21">
        <v>380</v>
      </c>
      <c r="G9" s="22">
        <v>1.193392374850826</v>
      </c>
      <c r="H9" s="21">
        <v>77</v>
      </c>
      <c r="I9" s="22">
        <v>2.9355699580632866</v>
      </c>
      <c r="J9" s="21">
        <v>18</v>
      </c>
      <c r="K9" s="22">
        <v>4.137931034482759</v>
      </c>
    </row>
    <row r="10" spans="1:11" ht="12.75">
      <c r="A10" s="32" t="s">
        <v>52</v>
      </c>
      <c r="B10" s="21">
        <v>3033</v>
      </c>
      <c r="C10" s="22">
        <v>1.9813169584530963</v>
      </c>
      <c r="D10" s="21">
        <v>2551</v>
      </c>
      <c r="E10" s="22">
        <v>2.1585716703333895</v>
      </c>
      <c r="F10" s="21">
        <v>395</v>
      </c>
      <c r="G10" s="22">
        <v>1.2404999685949376</v>
      </c>
      <c r="H10" s="21">
        <v>80</v>
      </c>
      <c r="I10" s="22">
        <v>3.0499428135722457</v>
      </c>
      <c r="J10" s="21">
        <v>7</v>
      </c>
      <c r="K10" s="22">
        <v>1.6091954022988506</v>
      </c>
    </row>
    <row r="11" spans="1:12" s="52" customFormat="1" ht="12.75">
      <c r="A11" s="25"/>
      <c r="B11" s="39"/>
      <c r="C11" s="39"/>
      <c r="D11" s="39"/>
      <c r="E11" s="25"/>
      <c r="F11" s="39"/>
      <c r="G11" s="39"/>
      <c r="H11" s="39"/>
      <c r="I11" s="25"/>
      <c r="J11" s="39"/>
      <c r="K11" s="25"/>
      <c r="L11" s="51"/>
    </row>
    <row r="12" spans="1:11" ht="12.75">
      <c r="A12" s="32" t="s">
        <v>53</v>
      </c>
      <c r="B12" s="21"/>
      <c r="C12" s="21"/>
      <c r="D12" s="21"/>
      <c r="E12" s="13"/>
      <c r="F12" s="21"/>
      <c r="G12" s="21"/>
      <c r="H12" s="21"/>
      <c r="I12" s="13"/>
      <c r="J12" s="21"/>
      <c r="K12" s="13"/>
    </row>
    <row r="13" spans="1:11" ht="12.75">
      <c r="A13" s="32" t="s">
        <v>54</v>
      </c>
      <c r="B13" s="21">
        <v>118451</v>
      </c>
      <c r="C13" s="22">
        <v>77.37849490462503</v>
      </c>
      <c r="D13" s="21">
        <v>90334</v>
      </c>
      <c r="E13" s="22">
        <v>76.43763750211542</v>
      </c>
      <c r="F13" s="21">
        <v>25748</v>
      </c>
      <c r="G13" s="22">
        <v>80.86175491489229</v>
      </c>
      <c r="H13" s="21">
        <v>2035</v>
      </c>
      <c r="I13" s="22">
        <v>77.582920320244</v>
      </c>
      <c r="J13" s="21">
        <v>334</v>
      </c>
      <c r="K13" s="22">
        <v>76.7816091954023</v>
      </c>
    </row>
    <row r="14" spans="1:11" ht="12.75">
      <c r="A14" s="32" t="s">
        <v>55</v>
      </c>
      <c r="B14" s="21">
        <v>20119</v>
      </c>
      <c r="C14" s="22">
        <v>13.142801149725633</v>
      </c>
      <c r="D14" s="21">
        <v>16006</v>
      </c>
      <c r="E14" s="22">
        <v>13.543746826874258</v>
      </c>
      <c r="F14" s="21">
        <v>3699</v>
      </c>
      <c r="G14" s="22">
        <v>11.61673261729791</v>
      </c>
      <c r="H14" s="21">
        <v>360</v>
      </c>
      <c r="I14" s="22">
        <v>13.724742661075103</v>
      </c>
      <c r="J14" s="21">
        <v>54</v>
      </c>
      <c r="K14" s="22">
        <v>12.413793103448276</v>
      </c>
    </row>
    <row r="15" spans="1:11" ht="12.75">
      <c r="A15" s="32" t="s">
        <v>56</v>
      </c>
      <c r="B15" s="21">
        <v>13250</v>
      </c>
      <c r="C15" s="22">
        <v>8.65560491246407</v>
      </c>
      <c r="D15" s="21">
        <v>10766</v>
      </c>
      <c r="E15" s="22">
        <v>9.109832458960906</v>
      </c>
      <c r="F15" s="21">
        <v>2248</v>
      </c>
      <c r="G15" s="22">
        <v>7.059858049117517</v>
      </c>
      <c r="H15" s="21">
        <v>205</v>
      </c>
      <c r="I15" s="22">
        <v>7.81547845977888</v>
      </c>
      <c r="J15" s="21">
        <v>31</v>
      </c>
      <c r="K15" s="22">
        <v>7.126436781609195</v>
      </c>
    </row>
    <row r="16" spans="1:11" ht="25.5">
      <c r="A16" s="57" t="s">
        <v>219</v>
      </c>
      <c r="B16" s="21">
        <v>3272</v>
      </c>
      <c r="C16" s="22">
        <v>2.1374444734779203</v>
      </c>
      <c r="D16" s="21">
        <v>2634</v>
      </c>
      <c r="E16" s="22">
        <v>2.2288035200541545</v>
      </c>
      <c r="F16" s="21">
        <v>570</v>
      </c>
      <c r="G16" s="22">
        <v>1.7900885622762388</v>
      </c>
      <c r="H16" s="21">
        <v>62</v>
      </c>
      <c r="I16" s="22">
        <v>2.36370568051849</v>
      </c>
      <c r="J16" s="21">
        <v>6</v>
      </c>
      <c r="K16" s="22">
        <v>1.3793103448275863</v>
      </c>
    </row>
    <row r="17" spans="1:11" ht="12.75">
      <c r="A17" s="32" t="s">
        <v>22</v>
      </c>
      <c r="B17" s="21">
        <v>1260</v>
      </c>
      <c r="C17" s="22">
        <v>0.8230990331852626</v>
      </c>
      <c r="D17" s="21">
        <v>1074</v>
      </c>
      <c r="E17" s="22">
        <v>0.9087832120494163</v>
      </c>
      <c r="F17" s="21">
        <v>147</v>
      </c>
      <c r="G17" s="22">
        <v>0.46165441869229323</v>
      </c>
      <c r="H17" s="21">
        <v>23</v>
      </c>
      <c r="I17" s="22">
        <v>0.8768585589020207</v>
      </c>
      <c r="J17" s="21">
        <v>16</v>
      </c>
      <c r="K17" s="22">
        <v>3.67816091954023</v>
      </c>
    </row>
    <row r="18" spans="1:11" ht="12.75">
      <c r="A18" s="13"/>
      <c r="B18" s="21"/>
      <c r="C18" s="13"/>
      <c r="D18" s="21"/>
      <c r="E18" s="13"/>
      <c r="F18" s="11"/>
      <c r="G18" s="13"/>
      <c r="H18" s="11"/>
      <c r="I18" s="13"/>
      <c r="J18" s="11"/>
      <c r="K18" s="13"/>
    </row>
    <row r="19" spans="1:11" ht="12.75">
      <c r="A19" s="36" t="s">
        <v>37</v>
      </c>
      <c r="B19" s="28">
        <v>153080</v>
      </c>
      <c r="C19" s="29">
        <v>100</v>
      </c>
      <c r="D19" s="28">
        <v>118180</v>
      </c>
      <c r="E19" s="29">
        <v>100</v>
      </c>
      <c r="F19" s="28">
        <v>31842</v>
      </c>
      <c r="G19" s="29">
        <v>100</v>
      </c>
      <c r="H19" s="28">
        <v>2623</v>
      </c>
      <c r="I19" s="29">
        <v>100</v>
      </c>
      <c r="J19" s="28">
        <v>435</v>
      </c>
      <c r="K19" s="29">
        <v>100</v>
      </c>
    </row>
    <row r="21" ht="12.75">
      <c r="A21" s="1" t="s">
        <v>216</v>
      </c>
    </row>
  </sheetData>
  <mergeCells count="9">
    <mergeCell ref="A2:K2"/>
    <mergeCell ref="H6:I6"/>
    <mergeCell ref="J6:K6"/>
    <mergeCell ref="A4:K4"/>
    <mergeCell ref="A3:K3"/>
    <mergeCell ref="A6:A7"/>
    <mergeCell ref="B6:C6"/>
    <mergeCell ref="D6:E6"/>
    <mergeCell ref="F6:G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20.398437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78" t="s">
        <v>220</v>
      </c>
      <c r="B2" s="78"/>
      <c r="C2" s="78"/>
      <c r="D2" s="78"/>
      <c r="E2" s="78"/>
      <c r="F2" s="78"/>
      <c r="G2" s="78"/>
      <c r="H2" s="78"/>
      <c r="I2" s="78"/>
      <c r="J2" s="78"/>
      <c r="K2" s="78"/>
    </row>
    <row r="3" spans="1:11" ht="12.75">
      <c r="A3" s="90" t="s">
        <v>187</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93" t="s">
        <v>188</v>
      </c>
      <c r="B6" s="92" t="s">
        <v>2</v>
      </c>
      <c r="C6" s="92"/>
      <c r="D6" s="92" t="s">
        <v>3</v>
      </c>
      <c r="E6" s="92"/>
      <c r="F6" s="92" t="s">
        <v>4</v>
      </c>
      <c r="G6" s="92"/>
      <c r="H6" s="92" t="s">
        <v>39</v>
      </c>
      <c r="I6" s="92"/>
      <c r="J6" s="92" t="s">
        <v>29</v>
      </c>
      <c r="K6" s="92"/>
    </row>
    <row r="7" spans="1:11" ht="12.75">
      <c r="A7" s="81"/>
      <c r="B7" s="26" t="s">
        <v>7</v>
      </c>
      <c r="C7" s="26" t="s">
        <v>59</v>
      </c>
      <c r="D7" s="26" t="s">
        <v>7</v>
      </c>
      <c r="E7" s="26" t="s">
        <v>59</v>
      </c>
      <c r="F7" s="26" t="s">
        <v>7</v>
      </c>
      <c r="G7" s="26" t="s">
        <v>59</v>
      </c>
      <c r="H7" s="26" t="s">
        <v>7</v>
      </c>
      <c r="I7" s="26" t="s">
        <v>59</v>
      </c>
      <c r="J7" s="26" t="s">
        <v>7</v>
      </c>
      <c r="K7" s="26" t="s">
        <v>59</v>
      </c>
    </row>
    <row r="8" spans="1:11" ht="12.75">
      <c r="A8" s="13"/>
      <c r="B8" s="13"/>
      <c r="C8" s="13"/>
      <c r="D8" s="13"/>
      <c r="E8" s="13"/>
      <c r="F8" s="13"/>
      <c r="G8" s="13"/>
      <c r="H8" s="13"/>
      <c r="I8" s="13"/>
      <c r="J8" s="13"/>
      <c r="K8" s="13"/>
    </row>
    <row r="9" spans="1:11" ht="12.75">
      <c r="A9" s="32" t="s">
        <v>189</v>
      </c>
      <c r="B9" s="21">
        <v>2533</v>
      </c>
      <c r="C9" s="22">
        <v>165.46903579827543</v>
      </c>
      <c r="D9" s="21">
        <v>1542</v>
      </c>
      <c r="E9" s="22">
        <v>130.47893044508376</v>
      </c>
      <c r="F9" s="21">
        <v>939</v>
      </c>
      <c r="G9" s="22">
        <v>294.8935368381383</v>
      </c>
      <c r="H9" s="21">
        <v>38</v>
      </c>
      <c r="I9" s="22">
        <v>144.87228364468166</v>
      </c>
      <c r="J9" s="21">
        <v>14</v>
      </c>
      <c r="K9" s="22">
        <v>321.8390804597701</v>
      </c>
    </row>
    <row r="10" spans="1:11" ht="12.75">
      <c r="A10" s="32" t="s">
        <v>221</v>
      </c>
      <c r="B10" s="21">
        <v>2222</v>
      </c>
      <c r="C10" s="22">
        <v>145.15286124902013</v>
      </c>
      <c r="D10" s="21">
        <v>1888</v>
      </c>
      <c r="E10" s="22">
        <v>159.7563039431376</v>
      </c>
      <c r="F10" s="21">
        <v>249</v>
      </c>
      <c r="G10" s="22">
        <v>78.19860561522518</v>
      </c>
      <c r="H10" s="21">
        <v>47</v>
      </c>
      <c r="I10" s="22">
        <v>179.18414029736942</v>
      </c>
      <c r="J10" s="21">
        <v>38</v>
      </c>
      <c r="K10" s="22">
        <v>873.5632183908045</v>
      </c>
    </row>
    <row r="11" spans="1:11" ht="12.75">
      <c r="A11" s="32" t="s">
        <v>222</v>
      </c>
      <c r="B11" s="21">
        <v>1446</v>
      </c>
      <c r="C11" s="22">
        <v>94.460412856023</v>
      </c>
      <c r="D11" s="21">
        <v>853</v>
      </c>
      <c r="E11" s="22">
        <v>72.17803350820782</v>
      </c>
      <c r="F11" s="21">
        <v>564</v>
      </c>
      <c r="G11" s="22">
        <v>177.12455247785942</v>
      </c>
      <c r="H11" s="21">
        <v>18</v>
      </c>
      <c r="I11" s="22">
        <v>68.62371330537552</v>
      </c>
      <c r="J11" s="21">
        <v>11</v>
      </c>
      <c r="K11" s="22">
        <v>252.8735632183908</v>
      </c>
    </row>
    <row r="12" spans="1:11" ht="12.75">
      <c r="A12" s="32" t="s">
        <v>223</v>
      </c>
      <c r="B12" s="21">
        <v>1006</v>
      </c>
      <c r="C12" s="22">
        <v>65.71727201463287</v>
      </c>
      <c r="D12" s="21">
        <v>797</v>
      </c>
      <c r="E12" s="22">
        <v>67.43949906921645</v>
      </c>
      <c r="F12" s="21">
        <v>187</v>
      </c>
      <c r="G12" s="22">
        <v>58.72746686765907</v>
      </c>
      <c r="H12" s="21">
        <v>14</v>
      </c>
      <c r="I12" s="22">
        <v>53.3739992375143</v>
      </c>
      <c r="J12" s="21">
        <v>8</v>
      </c>
      <c r="K12" s="22">
        <v>183.90804597701148</v>
      </c>
    </row>
    <row r="13" spans="1:11" ht="12.75">
      <c r="A13" s="32" t="s">
        <v>224</v>
      </c>
      <c r="B13" s="21">
        <v>800</v>
      </c>
      <c r="C13" s="22">
        <v>52.260256075254766</v>
      </c>
      <c r="D13" s="21">
        <v>598</v>
      </c>
      <c r="E13" s="22">
        <v>50.60077847351498</v>
      </c>
      <c r="F13" s="21">
        <v>178</v>
      </c>
      <c r="G13" s="22">
        <v>55.90101124301237</v>
      </c>
      <c r="H13" s="21">
        <v>24</v>
      </c>
      <c r="I13" s="22">
        <v>91.49828440716736</v>
      </c>
      <c r="J13" s="31" t="s">
        <v>131</v>
      </c>
      <c r="K13" s="31" t="s">
        <v>131</v>
      </c>
    </row>
    <row r="14" spans="1:11" ht="12.75">
      <c r="A14" s="13"/>
      <c r="B14" s="11"/>
      <c r="C14" s="22"/>
      <c r="D14" s="21"/>
      <c r="E14" s="22"/>
      <c r="F14" s="11"/>
      <c r="G14" s="22"/>
      <c r="H14" s="11"/>
      <c r="I14" s="22"/>
      <c r="J14" s="11"/>
      <c r="K14" s="22"/>
    </row>
    <row r="15" spans="1:11" ht="12.75">
      <c r="A15" s="32" t="s">
        <v>190</v>
      </c>
      <c r="B15" s="21">
        <v>9807</v>
      </c>
      <c r="C15" s="22">
        <v>640.6454141625294</v>
      </c>
      <c r="D15" s="21">
        <v>7728</v>
      </c>
      <c r="E15" s="22">
        <v>653.9177525808088</v>
      </c>
      <c r="F15" s="21">
        <v>1850</v>
      </c>
      <c r="G15" s="22">
        <v>580.9936561773758</v>
      </c>
      <c r="H15" s="21">
        <v>164</v>
      </c>
      <c r="I15" s="22">
        <v>625.2382767823103</v>
      </c>
      <c r="J15" s="21">
        <v>65</v>
      </c>
      <c r="K15" s="22">
        <v>1494.2528735632186</v>
      </c>
    </row>
    <row r="16" spans="1:11" ht="12.75">
      <c r="A16" s="13"/>
      <c r="B16" s="13"/>
      <c r="C16" s="13"/>
      <c r="D16" s="21"/>
      <c r="E16" s="13"/>
      <c r="F16" s="13"/>
      <c r="G16" s="13"/>
      <c r="H16" s="13"/>
      <c r="I16" s="13"/>
      <c r="J16" s="13"/>
      <c r="K16" s="13"/>
    </row>
    <row r="17" spans="1:11" ht="19.5">
      <c r="A17" s="36" t="s">
        <v>37</v>
      </c>
      <c r="B17" s="105">
        <v>153080</v>
      </c>
      <c r="C17" s="85"/>
      <c r="D17" s="105">
        <v>118180</v>
      </c>
      <c r="E17" s="85"/>
      <c r="F17" s="105">
        <v>31842</v>
      </c>
      <c r="G17" s="85"/>
      <c r="H17" s="105">
        <v>2623</v>
      </c>
      <c r="I17" s="85"/>
      <c r="J17" s="105">
        <v>435</v>
      </c>
      <c r="K17" s="85"/>
    </row>
    <row r="19" ht="12.75">
      <c r="A19" s="1" t="s">
        <v>225</v>
      </c>
    </row>
    <row r="21" ht="12.75">
      <c r="A21" s="1" t="s">
        <v>216</v>
      </c>
    </row>
  </sheetData>
  <mergeCells count="14">
    <mergeCell ref="B17:C17"/>
    <mergeCell ref="B6:C6"/>
    <mergeCell ref="D6:E6"/>
    <mergeCell ref="F6:G6"/>
    <mergeCell ref="J17:K17"/>
    <mergeCell ref="H17:I17"/>
    <mergeCell ref="F17:G17"/>
    <mergeCell ref="D17:E17"/>
    <mergeCell ref="A4:K4"/>
    <mergeCell ref="A3:K3"/>
    <mergeCell ref="A2:K2"/>
    <mergeCell ref="J6:K6"/>
    <mergeCell ref="A6:A7"/>
    <mergeCell ref="H6:I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E25"/>
  <sheetViews>
    <sheetView workbookViewId="0" topLeftCell="A1">
      <selection activeCell="A1" sqref="A1"/>
    </sheetView>
  </sheetViews>
  <sheetFormatPr defaultColWidth="7.69921875" defaultRowHeight="19.5"/>
  <cols>
    <col min="1" max="1" width="13.296875" style="1" customWidth="1"/>
    <col min="2" max="16384" width="7.69921875" style="1" customWidth="1"/>
  </cols>
  <sheetData>
    <row r="2" spans="1:5" ht="12.75">
      <c r="A2" s="78" t="s">
        <v>226</v>
      </c>
      <c r="B2" s="78"/>
      <c r="C2" s="78"/>
      <c r="D2" s="78"/>
      <c r="E2" s="78"/>
    </row>
    <row r="3" spans="1:5" ht="12.75">
      <c r="A3" s="90" t="s">
        <v>227</v>
      </c>
      <c r="B3" s="90"/>
      <c r="C3" s="90"/>
      <c r="D3" s="90"/>
      <c r="E3" s="90"/>
    </row>
    <row r="4" spans="1:5" ht="12.75">
      <c r="A4" s="90" t="s">
        <v>228</v>
      </c>
      <c r="B4" s="90"/>
      <c r="C4" s="90"/>
      <c r="D4" s="90"/>
      <c r="E4" s="90"/>
    </row>
    <row r="5" spans="1:5" ht="12.75">
      <c r="A5" s="90" t="s">
        <v>229</v>
      </c>
      <c r="B5" s="90"/>
      <c r="C5" s="90"/>
      <c r="D5" s="90"/>
      <c r="E5" s="90"/>
    </row>
    <row r="6" spans="1:5" ht="12.75">
      <c r="A6" s="90" t="s">
        <v>230</v>
      </c>
      <c r="B6" s="90"/>
      <c r="C6" s="90"/>
      <c r="D6" s="90"/>
      <c r="E6" s="90"/>
    </row>
    <row r="7" spans="1:5" ht="12.75">
      <c r="A7" s="90" t="s">
        <v>231</v>
      </c>
      <c r="B7" s="90"/>
      <c r="C7" s="90"/>
      <c r="D7" s="90"/>
      <c r="E7" s="90"/>
    </row>
    <row r="9" spans="1:5" ht="39" customHeight="1">
      <c r="A9" s="93" t="s">
        <v>233</v>
      </c>
      <c r="B9" s="108" t="s">
        <v>232</v>
      </c>
      <c r="C9" s="109"/>
      <c r="D9" s="108" t="s">
        <v>234</v>
      </c>
      <c r="E9" s="109"/>
    </row>
    <row r="10" spans="1:5" ht="12.75">
      <c r="A10" s="81"/>
      <c r="B10" s="26" t="s">
        <v>7</v>
      </c>
      <c r="C10" s="26" t="s">
        <v>8</v>
      </c>
      <c r="D10" s="26" t="s">
        <v>7</v>
      </c>
      <c r="E10" s="26" t="s">
        <v>8</v>
      </c>
    </row>
    <row r="11" spans="1:5" ht="12.75">
      <c r="A11" s="36" t="s">
        <v>13</v>
      </c>
      <c r="B11" s="28">
        <v>1662</v>
      </c>
      <c r="C11" s="29">
        <f>B11/$B$11*100</f>
        <v>100</v>
      </c>
      <c r="D11" s="28">
        <v>444</v>
      </c>
      <c r="E11" s="29">
        <f>D11/$D$11*100</f>
        <v>100</v>
      </c>
    </row>
    <row r="12" spans="1:5" ht="12.75">
      <c r="A12" s="13"/>
      <c r="B12" s="21"/>
      <c r="C12" s="13"/>
      <c r="D12" s="21"/>
      <c r="E12" s="22"/>
    </row>
    <row r="13" spans="1:5" ht="12.75">
      <c r="A13" s="32" t="s">
        <v>191</v>
      </c>
      <c r="B13" s="21">
        <v>11</v>
      </c>
      <c r="C13" s="22">
        <v>0.6618531889290011</v>
      </c>
      <c r="D13" s="21">
        <v>17</v>
      </c>
      <c r="E13" s="22">
        <v>3.8288288288288284</v>
      </c>
    </row>
    <row r="14" spans="1:5" ht="12.75">
      <c r="A14" s="32" t="s">
        <v>192</v>
      </c>
      <c r="B14" s="31" t="s">
        <v>131</v>
      </c>
      <c r="C14" s="31" t="s">
        <v>131</v>
      </c>
      <c r="D14" s="21">
        <v>19</v>
      </c>
      <c r="E14" s="22">
        <v>4.2792792792792795</v>
      </c>
    </row>
    <row r="15" spans="1:5" ht="12.75">
      <c r="A15" s="32" t="s">
        <v>193</v>
      </c>
      <c r="B15" s="21">
        <v>609</v>
      </c>
      <c r="C15" s="22">
        <v>36.64259927797834</v>
      </c>
      <c r="D15" s="21">
        <v>80</v>
      </c>
      <c r="E15" s="22">
        <v>18.01801801801802</v>
      </c>
    </row>
    <row r="16" spans="1:5" ht="12.75">
      <c r="A16" s="32" t="s">
        <v>194</v>
      </c>
      <c r="B16" s="21">
        <v>542</v>
      </c>
      <c r="C16" s="22">
        <v>32.61131167268351</v>
      </c>
      <c r="D16" s="21">
        <v>42</v>
      </c>
      <c r="E16" s="22">
        <v>9.45945945945946</v>
      </c>
    </row>
    <row r="17" spans="1:5" ht="12.75">
      <c r="A17" s="32" t="s">
        <v>195</v>
      </c>
      <c r="B17" s="21">
        <v>9</v>
      </c>
      <c r="C17" s="22">
        <v>0.5415162454873645</v>
      </c>
      <c r="D17" s="21">
        <v>20</v>
      </c>
      <c r="E17" s="22">
        <v>4.504504504504505</v>
      </c>
    </row>
    <row r="18" spans="1:5" ht="12.75">
      <c r="A18" s="32" t="s">
        <v>196</v>
      </c>
      <c r="B18" s="21">
        <v>395</v>
      </c>
      <c r="C18" s="22">
        <v>23.766546329723226</v>
      </c>
      <c r="D18" s="21">
        <v>158</v>
      </c>
      <c r="E18" s="22">
        <v>35.585585585585584</v>
      </c>
    </row>
    <row r="19" spans="1:5" ht="12.75">
      <c r="A19" s="32" t="s">
        <v>197</v>
      </c>
      <c r="B19" s="21">
        <v>96</v>
      </c>
      <c r="C19" s="22">
        <v>5.776173285198556</v>
      </c>
      <c r="D19" s="21">
        <v>70</v>
      </c>
      <c r="E19" s="22">
        <v>15.765765765765765</v>
      </c>
    </row>
    <row r="20" spans="1:5" ht="12.75">
      <c r="A20" s="32" t="s">
        <v>198</v>
      </c>
      <c r="B20" s="31" t="s">
        <v>131</v>
      </c>
      <c r="C20" s="31" t="s">
        <v>131</v>
      </c>
      <c r="D20" s="21">
        <v>5</v>
      </c>
      <c r="E20" s="22">
        <v>1.1261261261261262</v>
      </c>
    </row>
    <row r="21" spans="1:5" ht="12.75">
      <c r="A21" s="32" t="s">
        <v>199</v>
      </c>
      <c r="B21" s="31" t="s">
        <v>131</v>
      </c>
      <c r="C21" s="31" t="s">
        <v>131</v>
      </c>
      <c r="D21" s="21">
        <v>22</v>
      </c>
      <c r="E21" s="22">
        <v>4.954954954954955</v>
      </c>
    </row>
    <row r="22" spans="1:5" ht="12.75">
      <c r="A22" s="32" t="s">
        <v>200</v>
      </c>
      <c r="B22" s="31" t="s">
        <v>131</v>
      </c>
      <c r="C22" s="31" t="s">
        <v>131</v>
      </c>
      <c r="D22" s="21">
        <v>7</v>
      </c>
      <c r="E22" s="22">
        <v>1.5765765765765765</v>
      </c>
    </row>
    <row r="23" spans="1:5" ht="12.75">
      <c r="A23" s="38" t="s">
        <v>12</v>
      </c>
      <c r="B23" s="58" t="s">
        <v>131</v>
      </c>
      <c r="C23" s="58" t="s">
        <v>131</v>
      </c>
      <c r="D23" s="39">
        <v>4</v>
      </c>
      <c r="E23" s="56">
        <v>0.9009009009009009</v>
      </c>
    </row>
    <row r="25" ht="12.75">
      <c r="A25" s="1" t="s">
        <v>216</v>
      </c>
    </row>
  </sheetData>
  <mergeCells count="9">
    <mergeCell ref="B9:C9"/>
    <mergeCell ref="D9:E9"/>
    <mergeCell ref="A9:A10"/>
    <mergeCell ref="A7:E7"/>
    <mergeCell ref="A2:E2"/>
    <mergeCell ref="A6:E6"/>
    <mergeCell ref="A5:E5"/>
    <mergeCell ref="A4:E4"/>
    <mergeCell ref="A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54"/>
  <sheetViews>
    <sheetView workbookViewId="0" topLeftCell="A1">
      <selection activeCell="A1" sqref="A1"/>
    </sheetView>
  </sheetViews>
  <sheetFormatPr defaultColWidth="8.796875" defaultRowHeight="19.5"/>
  <cols>
    <col min="1" max="16384" width="8.796875" style="1" customWidth="1"/>
  </cols>
  <sheetData>
    <row r="2" spans="1:5" ht="12.75">
      <c r="A2" s="78" t="s">
        <v>82</v>
      </c>
      <c r="B2" s="78"/>
      <c r="C2" s="78"/>
      <c r="D2" s="78"/>
      <c r="E2" s="78"/>
    </row>
    <row r="3" spans="1:5" ht="12.75">
      <c r="A3" s="78" t="s">
        <v>75</v>
      </c>
      <c r="B3" s="78"/>
      <c r="C3" s="78"/>
      <c r="D3" s="78"/>
      <c r="E3" s="78"/>
    </row>
    <row r="4" spans="1:5" ht="12.75">
      <c r="A4" s="78" t="s">
        <v>57</v>
      </c>
      <c r="B4" s="78"/>
      <c r="C4" s="78"/>
      <c r="D4" s="78"/>
      <c r="E4" s="78"/>
    </row>
    <row r="5" spans="1:5" ht="12.75">
      <c r="A5" s="78" t="s">
        <v>80</v>
      </c>
      <c r="B5" s="78"/>
      <c r="C5" s="78"/>
      <c r="D5" s="78"/>
      <c r="E5" s="78"/>
    </row>
    <row r="7" spans="1:5" ht="12.75">
      <c r="A7" s="79" t="s">
        <v>76</v>
      </c>
      <c r="B7" s="79"/>
      <c r="C7" s="80" t="s">
        <v>58</v>
      </c>
      <c r="D7" s="79" t="s">
        <v>77</v>
      </c>
      <c r="E7" s="79"/>
    </row>
    <row r="8" spans="1:5" ht="12.75">
      <c r="A8" s="8" t="s">
        <v>7</v>
      </c>
      <c r="B8" s="8" t="s">
        <v>59</v>
      </c>
      <c r="C8" s="81"/>
      <c r="D8" s="8" t="s">
        <v>7</v>
      </c>
      <c r="E8" s="8" t="s">
        <v>59</v>
      </c>
    </row>
    <row r="9" spans="1:5" ht="12.75">
      <c r="A9" s="9" t="s">
        <v>78</v>
      </c>
      <c r="B9" s="9" t="s">
        <v>78</v>
      </c>
      <c r="C9" s="10">
        <v>1900</v>
      </c>
      <c r="D9" s="11">
        <v>43699</v>
      </c>
      <c r="E9" s="12">
        <v>18.1</v>
      </c>
    </row>
    <row r="10" spans="1:5" ht="12.75">
      <c r="A10" s="11">
        <v>2777000</v>
      </c>
      <c r="B10" s="12">
        <v>30.1</v>
      </c>
      <c r="C10" s="10">
        <v>1910</v>
      </c>
      <c r="D10" s="11">
        <v>64109</v>
      </c>
      <c r="E10" s="12">
        <v>22.8</v>
      </c>
    </row>
    <row r="11" spans="1:5" ht="12.75">
      <c r="A11" s="11">
        <v>2950000</v>
      </c>
      <c r="B11" s="12">
        <v>27.7</v>
      </c>
      <c r="C11" s="10">
        <v>1920</v>
      </c>
      <c r="D11" s="11">
        <v>92245</v>
      </c>
      <c r="E11" s="12">
        <v>25.1</v>
      </c>
    </row>
    <row r="12" spans="1:5" ht="12.75">
      <c r="A12" s="11">
        <v>2618000</v>
      </c>
      <c r="B12" s="12">
        <v>21.3</v>
      </c>
      <c r="C12" s="10">
        <v>1930</v>
      </c>
      <c r="D12" s="11">
        <v>98882</v>
      </c>
      <c r="E12" s="12">
        <v>20.4</v>
      </c>
    </row>
    <row r="13" spans="1:5" ht="12.75">
      <c r="A13" s="11">
        <v>2559000</v>
      </c>
      <c r="B13" s="12">
        <v>19.4</v>
      </c>
      <c r="C13" s="10">
        <v>1940</v>
      </c>
      <c r="D13" s="11">
        <v>99106</v>
      </c>
      <c r="E13" s="12">
        <v>18.9</v>
      </c>
    </row>
    <row r="14" spans="1:5" ht="12.75">
      <c r="A14" s="11">
        <v>3632000</v>
      </c>
      <c r="B14" s="12">
        <v>24.1</v>
      </c>
      <c r="C14" s="10">
        <v>1950</v>
      </c>
      <c r="D14" s="11">
        <v>160055</v>
      </c>
      <c r="E14" s="12">
        <v>25.1</v>
      </c>
    </row>
    <row r="15" spans="1:5" ht="12.75">
      <c r="A15" s="11"/>
      <c r="B15" s="12"/>
      <c r="C15" s="13"/>
      <c r="D15" s="11"/>
      <c r="E15" s="12"/>
    </row>
    <row r="16" spans="1:5" ht="12.75">
      <c r="A16" s="11">
        <v>4257850</v>
      </c>
      <c r="B16" s="12">
        <v>23.7</v>
      </c>
      <c r="C16" s="10">
        <v>1960</v>
      </c>
      <c r="D16" s="11">
        <v>195056</v>
      </c>
      <c r="E16" s="12">
        <v>24.9</v>
      </c>
    </row>
    <row r="17" spans="1:5" ht="12.75">
      <c r="A17" s="11">
        <v>4268326</v>
      </c>
      <c r="B17" s="12">
        <v>23.3</v>
      </c>
      <c r="C17" s="10">
        <v>1961</v>
      </c>
      <c r="D17" s="11">
        <v>192825</v>
      </c>
      <c r="E17" s="12">
        <v>24.4</v>
      </c>
    </row>
    <row r="18" spans="1:5" ht="12.75">
      <c r="A18" s="11">
        <v>4167362</v>
      </c>
      <c r="B18" s="12">
        <v>22.4</v>
      </c>
      <c r="C18" s="10">
        <v>1962</v>
      </c>
      <c r="D18" s="11">
        <v>182790</v>
      </c>
      <c r="E18" s="12">
        <v>23</v>
      </c>
    </row>
    <row r="19" spans="1:5" ht="12.75">
      <c r="A19" s="11">
        <v>4098020</v>
      </c>
      <c r="B19" s="12">
        <v>21.7</v>
      </c>
      <c r="C19" s="10">
        <v>1963</v>
      </c>
      <c r="D19" s="11">
        <v>178871</v>
      </c>
      <c r="E19" s="12">
        <v>22.3</v>
      </c>
    </row>
    <row r="20" spans="1:5" ht="12.75">
      <c r="A20" s="11">
        <v>4027490</v>
      </c>
      <c r="B20" s="12">
        <v>21.1</v>
      </c>
      <c r="C20" s="10">
        <v>1964</v>
      </c>
      <c r="D20" s="11">
        <v>175103</v>
      </c>
      <c r="E20" s="12">
        <v>21.6</v>
      </c>
    </row>
    <row r="21" spans="1:5" ht="12.75">
      <c r="A21" s="11">
        <v>3760358</v>
      </c>
      <c r="B21" s="12">
        <v>19.4</v>
      </c>
      <c r="C21" s="10">
        <v>1965</v>
      </c>
      <c r="D21" s="11">
        <v>166464</v>
      </c>
      <c r="E21" s="12">
        <v>20.3</v>
      </c>
    </row>
    <row r="22" spans="1:5" ht="12.75">
      <c r="A22" s="11">
        <v>3606274</v>
      </c>
      <c r="B22" s="12">
        <v>18.4</v>
      </c>
      <c r="C22" s="10">
        <v>1966</v>
      </c>
      <c r="D22" s="11">
        <v>165794</v>
      </c>
      <c r="E22" s="12">
        <v>19.9</v>
      </c>
    </row>
    <row r="23" spans="1:5" ht="12.75">
      <c r="A23" s="11">
        <v>3520959</v>
      </c>
      <c r="B23" s="12">
        <v>17.8</v>
      </c>
      <c r="C23" s="10">
        <v>1967</v>
      </c>
      <c r="D23" s="11">
        <v>162756</v>
      </c>
      <c r="E23" s="12">
        <v>18.9</v>
      </c>
    </row>
    <row r="24" spans="1:5" ht="12.75">
      <c r="A24" s="11">
        <v>3501564</v>
      </c>
      <c r="B24" s="12">
        <v>17.6</v>
      </c>
      <c r="C24" s="10">
        <v>1968</v>
      </c>
      <c r="D24" s="11">
        <v>159058</v>
      </c>
      <c r="E24" s="12">
        <v>18.3</v>
      </c>
    </row>
    <row r="25" spans="1:5" ht="12.75">
      <c r="A25" s="11">
        <v>3600206</v>
      </c>
      <c r="B25" s="12">
        <v>17.9</v>
      </c>
      <c r="C25" s="10">
        <v>1969</v>
      </c>
      <c r="D25" s="11">
        <v>165760</v>
      </c>
      <c r="E25" s="12">
        <v>19</v>
      </c>
    </row>
    <row r="26" spans="1:5" ht="12.75">
      <c r="A26" s="11"/>
      <c r="B26" s="12"/>
      <c r="C26" s="10"/>
      <c r="D26" s="11"/>
      <c r="E26" s="12"/>
    </row>
    <row r="27" spans="1:5" ht="12.75">
      <c r="A27" s="11">
        <v>3731386</v>
      </c>
      <c r="B27" s="12">
        <v>18.4</v>
      </c>
      <c r="C27" s="10">
        <v>1970</v>
      </c>
      <c r="D27" s="11">
        <v>171667</v>
      </c>
      <c r="E27" s="12">
        <v>19.3</v>
      </c>
    </row>
    <row r="28" spans="1:5" ht="12.75">
      <c r="A28" s="11">
        <v>3555970</v>
      </c>
      <c r="B28" s="12">
        <v>17.2</v>
      </c>
      <c r="C28" s="10">
        <v>1971</v>
      </c>
      <c r="D28" s="11">
        <v>162244</v>
      </c>
      <c r="E28" s="12">
        <v>18.1</v>
      </c>
    </row>
    <row r="29" spans="1:5" ht="12.75">
      <c r="A29" s="11">
        <v>3258411</v>
      </c>
      <c r="B29" s="12">
        <v>15.6</v>
      </c>
      <c r="C29" s="10">
        <v>1972</v>
      </c>
      <c r="D29" s="11">
        <v>146854</v>
      </c>
      <c r="E29" s="12">
        <v>16.3</v>
      </c>
    </row>
    <row r="30" spans="1:5" ht="12.75">
      <c r="A30" s="11">
        <v>3136965</v>
      </c>
      <c r="B30" s="12">
        <v>14.8</v>
      </c>
      <c r="C30" s="10">
        <v>1973</v>
      </c>
      <c r="D30" s="11">
        <v>141550</v>
      </c>
      <c r="E30" s="12">
        <v>15.6</v>
      </c>
    </row>
    <row r="31" spans="1:5" ht="12.75">
      <c r="A31" s="11">
        <v>3159958</v>
      </c>
      <c r="B31" s="12">
        <v>14.8</v>
      </c>
      <c r="C31" s="10">
        <v>1974</v>
      </c>
      <c r="D31" s="11">
        <v>137414</v>
      </c>
      <c r="E31" s="12">
        <v>15.1</v>
      </c>
    </row>
    <row r="32" spans="1:5" ht="12.75">
      <c r="A32" s="11">
        <v>3144198</v>
      </c>
      <c r="B32" s="12">
        <v>14.6</v>
      </c>
      <c r="C32" s="10">
        <v>1975</v>
      </c>
      <c r="D32" s="11">
        <v>133931</v>
      </c>
      <c r="E32" s="12">
        <v>14.7</v>
      </c>
    </row>
    <row r="33" spans="1:5" ht="12.75">
      <c r="A33" s="11">
        <v>3167788</v>
      </c>
      <c r="B33" s="12">
        <v>14.6</v>
      </c>
      <c r="C33" s="10">
        <v>1976</v>
      </c>
      <c r="D33" s="11">
        <v>131378</v>
      </c>
      <c r="E33" s="12">
        <v>14.4</v>
      </c>
    </row>
    <row r="34" spans="1:5" ht="12.75">
      <c r="A34" s="11">
        <v>3326632</v>
      </c>
      <c r="B34" s="12">
        <v>15.1</v>
      </c>
      <c r="C34" s="10">
        <v>1977</v>
      </c>
      <c r="D34" s="11">
        <v>138416</v>
      </c>
      <c r="E34" s="12">
        <v>15.1</v>
      </c>
    </row>
    <row r="35" spans="1:5" ht="12.75">
      <c r="A35" s="11">
        <v>3333279</v>
      </c>
      <c r="B35" s="12">
        <v>15</v>
      </c>
      <c r="C35" s="10">
        <v>1978</v>
      </c>
      <c r="D35" s="11">
        <v>138802</v>
      </c>
      <c r="E35" s="12">
        <v>15.1</v>
      </c>
    </row>
    <row r="36" spans="1:5" ht="12.75">
      <c r="A36" s="11">
        <v>3494398</v>
      </c>
      <c r="B36" s="12">
        <v>15.6</v>
      </c>
      <c r="C36" s="10">
        <v>1979</v>
      </c>
      <c r="D36" s="11">
        <v>144452</v>
      </c>
      <c r="E36" s="12">
        <v>15.6</v>
      </c>
    </row>
    <row r="37" spans="1:5" ht="12.75">
      <c r="A37" s="11"/>
      <c r="B37" s="12"/>
      <c r="C37" s="10"/>
      <c r="D37" s="11"/>
      <c r="E37" s="12"/>
    </row>
    <row r="38" spans="1:5" ht="12.75">
      <c r="A38" s="11">
        <v>3612258</v>
      </c>
      <c r="B38" s="12">
        <v>15.9</v>
      </c>
      <c r="C38" s="10">
        <v>1980</v>
      </c>
      <c r="D38" s="11">
        <v>145162</v>
      </c>
      <c r="E38" s="12">
        <v>15.7</v>
      </c>
    </row>
    <row r="39" spans="1:5" ht="12.75">
      <c r="A39" s="11">
        <v>3629238</v>
      </c>
      <c r="B39" s="12">
        <v>15.8</v>
      </c>
      <c r="C39" s="10">
        <v>1981</v>
      </c>
      <c r="D39" s="11">
        <v>140579</v>
      </c>
      <c r="E39" s="12">
        <v>15.2</v>
      </c>
    </row>
    <row r="40" spans="1:5" ht="12.75">
      <c r="A40" s="11">
        <v>3680537</v>
      </c>
      <c r="B40" s="12">
        <v>15.9</v>
      </c>
      <c r="C40" s="10">
        <v>1982</v>
      </c>
      <c r="D40" s="11">
        <v>137950</v>
      </c>
      <c r="E40" s="12">
        <v>15</v>
      </c>
    </row>
    <row r="41" spans="1:5" ht="12.75">
      <c r="A41" s="11">
        <v>3638933</v>
      </c>
      <c r="B41" s="12">
        <v>15.5</v>
      </c>
      <c r="C41" s="10">
        <v>1983</v>
      </c>
      <c r="D41" s="11">
        <v>133026</v>
      </c>
      <c r="E41" s="12">
        <v>14.5</v>
      </c>
    </row>
    <row r="42" spans="1:5" ht="12.75">
      <c r="A42" s="11">
        <v>3669141</v>
      </c>
      <c r="B42" s="12">
        <v>15.5</v>
      </c>
      <c r="C42" s="10">
        <v>1984</v>
      </c>
      <c r="D42" s="11">
        <v>135782</v>
      </c>
      <c r="E42" s="12">
        <v>15</v>
      </c>
    </row>
    <row r="43" spans="1:5" ht="12.75">
      <c r="A43" s="11">
        <v>3760561</v>
      </c>
      <c r="B43" s="12">
        <v>15.8</v>
      </c>
      <c r="C43" s="10">
        <v>1985</v>
      </c>
      <c r="D43" s="11">
        <v>138052</v>
      </c>
      <c r="E43" s="12">
        <v>15.2</v>
      </c>
    </row>
    <row r="44" spans="1:5" ht="12.75">
      <c r="A44" s="11">
        <v>3756547</v>
      </c>
      <c r="B44" s="12">
        <v>15.6</v>
      </c>
      <c r="C44" s="10">
        <v>1986</v>
      </c>
      <c r="D44" s="11">
        <v>137626</v>
      </c>
      <c r="E44" s="12">
        <v>15.1</v>
      </c>
    </row>
    <row r="45" spans="1:5" ht="12.75">
      <c r="A45" s="11">
        <v>3809394</v>
      </c>
      <c r="B45" s="12">
        <v>15.7</v>
      </c>
      <c r="C45" s="10">
        <v>1987</v>
      </c>
      <c r="D45" s="11">
        <v>140466</v>
      </c>
      <c r="E45" s="12">
        <v>15.3</v>
      </c>
    </row>
    <row r="46" spans="1:5" ht="12.75">
      <c r="A46" s="11">
        <v>3909510</v>
      </c>
      <c r="B46" s="12">
        <v>15.9</v>
      </c>
      <c r="C46" s="10">
        <v>1988</v>
      </c>
      <c r="D46" s="11">
        <v>139635</v>
      </c>
      <c r="E46" s="12">
        <v>15.2</v>
      </c>
    </row>
    <row r="47" spans="1:5" ht="12.75">
      <c r="A47" s="11">
        <v>4040958</v>
      </c>
      <c r="B47" s="12">
        <v>16.3</v>
      </c>
      <c r="C47" s="10">
        <v>1989</v>
      </c>
      <c r="D47" s="11">
        <v>148164</v>
      </c>
      <c r="E47" s="12">
        <v>16</v>
      </c>
    </row>
    <row r="48" spans="1:5" ht="12.75">
      <c r="A48" s="11"/>
      <c r="B48" s="12"/>
      <c r="C48" s="10"/>
      <c r="D48" s="11"/>
      <c r="E48" s="12"/>
    </row>
    <row r="49" spans="1:5" ht="12.75">
      <c r="A49" s="11">
        <v>4179000</v>
      </c>
      <c r="B49" s="12">
        <v>16.7</v>
      </c>
      <c r="C49" s="10">
        <v>1990</v>
      </c>
      <c r="D49" s="11">
        <v>153080</v>
      </c>
      <c r="E49" s="12">
        <v>16.5</v>
      </c>
    </row>
    <row r="50" spans="1:5" ht="12.75">
      <c r="A50" s="14"/>
      <c r="B50" s="15"/>
      <c r="C50" s="8"/>
      <c r="D50" s="14"/>
      <c r="E50" s="15"/>
    </row>
    <row r="51" spans="1:5" ht="12.75">
      <c r="A51" s="16"/>
      <c r="B51" s="17"/>
      <c r="C51" s="7"/>
      <c r="D51" s="16"/>
      <c r="E51" s="17"/>
    </row>
    <row r="52" spans="1:5" ht="14.25" customHeight="1">
      <c r="A52" s="82" t="s">
        <v>81</v>
      </c>
      <c r="B52" s="83"/>
      <c r="C52" s="83"/>
      <c r="D52" s="83"/>
      <c r="E52" s="83"/>
    </row>
    <row r="54" ht="12.75">
      <c r="A54" s="1" t="s">
        <v>79</v>
      </c>
    </row>
  </sheetData>
  <mergeCells count="8">
    <mergeCell ref="A7:B7"/>
    <mergeCell ref="C7:C8"/>
    <mergeCell ref="D7:E7"/>
    <mergeCell ref="A52:E52"/>
    <mergeCell ref="A2:E2"/>
    <mergeCell ref="A3:E3"/>
    <mergeCell ref="A4:E4"/>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7.69921875" defaultRowHeight="19.5"/>
  <cols>
    <col min="1" max="1" width="11.296875" style="1" customWidth="1"/>
    <col min="2" max="2" width="7.69921875" style="1" customWidth="1"/>
    <col min="3" max="3" width="6.09765625" style="1" customWidth="1"/>
    <col min="4" max="4" width="8.5" style="1" customWidth="1"/>
    <col min="5" max="5" width="6.09765625" style="1" customWidth="1"/>
    <col min="6" max="6" width="7.69921875" style="1" customWidth="1"/>
    <col min="7" max="7" width="6.09765625" style="1" customWidth="1"/>
    <col min="8" max="8" width="7.69921875" style="1" customWidth="1"/>
    <col min="9" max="9" width="6.09765625" style="1" customWidth="1"/>
    <col min="10" max="10" width="7.69921875" style="1" customWidth="1"/>
    <col min="11" max="11" width="6.09765625" style="1" customWidth="1"/>
    <col min="12" max="12" width="7.69921875" style="1" customWidth="1"/>
    <col min="13" max="13" width="6.09765625" style="1" customWidth="1"/>
    <col min="14" max="14" width="7.69921875" style="1" customWidth="1"/>
    <col min="15" max="15" width="6.09765625" style="1" customWidth="1"/>
    <col min="16" max="16" width="7.69921875" style="1" customWidth="1"/>
    <col min="17" max="17" width="6.09765625" style="1" customWidth="1"/>
    <col min="18" max="16384" width="7.69921875" style="1" customWidth="1"/>
  </cols>
  <sheetData>
    <row r="2" spans="1:17" ht="12.75">
      <c r="A2" s="78" t="s">
        <v>122</v>
      </c>
      <c r="B2" s="78"/>
      <c r="C2" s="78"/>
      <c r="D2" s="78"/>
      <c r="E2" s="78"/>
      <c r="F2" s="78"/>
      <c r="G2" s="78"/>
      <c r="H2" s="78"/>
      <c r="I2" s="78"/>
      <c r="J2" s="78"/>
      <c r="K2" s="78"/>
      <c r="L2" s="78"/>
      <c r="M2" s="78"/>
      <c r="N2" s="78"/>
      <c r="O2" s="78"/>
      <c r="P2" s="78"/>
      <c r="Q2" s="78"/>
    </row>
    <row r="3" spans="1:17" ht="12.75">
      <c r="A3" s="90" t="s">
        <v>123</v>
      </c>
      <c r="B3" s="90"/>
      <c r="C3" s="90"/>
      <c r="D3" s="90"/>
      <c r="E3" s="90"/>
      <c r="F3" s="90"/>
      <c r="G3" s="90"/>
      <c r="H3" s="90"/>
      <c r="I3" s="90"/>
      <c r="J3" s="90"/>
      <c r="K3" s="90"/>
      <c r="L3" s="90"/>
      <c r="M3" s="90"/>
      <c r="N3" s="90"/>
      <c r="O3" s="90"/>
      <c r="P3" s="90"/>
      <c r="Q3" s="90"/>
    </row>
    <row r="4" spans="1:17" ht="12.75">
      <c r="A4" s="90" t="s">
        <v>124</v>
      </c>
      <c r="B4" s="90"/>
      <c r="C4" s="90"/>
      <c r="D4" s="90"/>
      <c r="E4" s="90"/>
      <c r="F4" s="90"/>
      <c r="G4" s="90"/>
      <c r="H4" s="90"/>
      <c r="I4" s="90"/>
      <c r="J4" s="90"/>
      <c r="K4" s="90"/>
      <c r="L4" s="90"/>
      <c r="M4" s="90"/>
      <c r="N4" s="90"/>
      <c r="O4" s="90"/>
      <c r="P4" s="90"/>
      <c r="Q4" s="90"/>
    </row>
    <row r="5" spans="6:14" ht="12.75">
      <c r="F5" s="3"/>
      <c r="H5" s="3"/>
      <c r="N5" s="3"/>
    </row>
    <row r="6" spans="1:17" ht="12.75">
      <c r="A6" s="86" t="s">
        <v>127</v>
      </c>
      <c r="B6" s="88" t="s">
        <v>2</v>
      </c>
      <c r="C6" s="89"/>
      <c r="D6" s="88" t="s">
        <v>15</v>
      </c>
      <c r="E6" s="89"/>
      <c r="F6" s="88" t="s">
        <v>125</v>
      </c>
      <c r="G6" s="89"/>
      <c r="H6" s="88" t="s">
        <v>126</v>
      </c>
      <c r="I6" s="89"/>
      <c r="J6" s="88" t="s">
        <v>16</v>
      </c>
      <c r="K6" s="89"/>
      <c r="L6" s="88" t="s">
        <v>17</v>
      </c>
      <c r="M6" s="89"/>
      <c r="N6" s="88" t="s">
        <v>129</v>
      </c>
      <c r="O6" s="89"/>
      <c r="P6" s="88" t="s">
        <v>18</v>
      </c>
      <c r="Q6" s="89"/>
    </row>
    <row r="7" spans="1:17" ht="12.75">
      <c r="A7" s="87"/>
      <c r="B7" s="26" t="s">
        <v>7</v>
      </c>
      <c r="C7" s="26" t="s">
        <v>8</v>
      </c>
      <c r="D7" s="26" t="s">
        <v>7</v>
      </c>
      <c r="E7" s="26" t="s">
        <v>8</v>
      </c>
      <c r="F7" s="26" t="s">
        <v>7</v>
      </c>
      <c r="G7" s="26" t="s">
        <v>8</v>
      </c>
      <c r="H7" s="26" t="s">
        <v>7</v>
      </c>
      <c r="I7" s="26" t="s">
        <v>8</v>
      </c>
      <c r="J7" s="26" t="s">
        <v>7</v>
      </c>
      <c r="K7" s="26" t="s">
        <v>8</v>
      </c>
      <c r="L7" s="26" t="s">
        <v>7</v>
      </c>
      <c r="M7" s="26" t="s">
        <v>8</v>
      </c>
      <c r="N7" s="26" t="s">
        <v>7</v>
      </c>
      <c r="O7" s="26" t="s">
        <v>8</v>
      </c>
      <c r="P7" s="26" t="s">
        <v>7</v>
      </c>
      <c r="Q7" s="26" t="s">
        <v>8</v>
      </c>
    </row>
    <row r="8" spans="1:17" ht="12.75">
      <c r="A8" s="13"/>
      <c r="B8" s="13"/>
      <c r="C8" s="13"/>
      <c r="D8" s="13"/>
      <c r="E8" s="13"/>
      <c r="F8" s="13"/>
      <c r="G8" s="13"/>
      <c r="H8" s="13"/>
      <c r="I8" s="13"/>
      <c r="J8" s="13"/>
      <c r="K8" s="13"/>
      <c r="L8" s="13"/>
      <c r="M8" s="13"/>
      <c r="N8" s="13"/>
      <c r="O8" s="13"/>
      <c r="P8" s="13"/>
      <c r="Q8" s="13"/>
    </row>
    <row r="9" spans="1:17" ht="12.75">
      <c r="A9" s="20" t="s">
        <v>84</v>
      </c>
      <c r="B9" s="21">
        <v>426</v>
      </c>
      <c r="C9" s="22">
        <v>0.27828586360073165</v>
      </c>
      <c r="D9" s="21">
        <v>180</v>
      </c>
      <c r="E9" s="22">
        <v>0.8341829641301325</v>
      </c>
      <c r="F9" s="21">
        <v>10</v>
      </c>
      <c r="G9" s="22">
        <v>0.4430660168365086</v>
      </c>
      <c r="H9" s="31" t="s">
        <v>131</v>
      </c>
      <c r="I9" s="31" t="s">
        <v>131</v>
      </c>
      <c r="J9" s="21">
        <v>50</v>
      </c>
      <c r="K9" s="22">
        <v>0.07198387561186294</v>
      </c>
      <c r="L9" s="21">
        <v>19</v>
      </c>
      <c r="M9" s="22">
        <v>0.44103992571959144</v>
      </c>
      <c r="N9" s="21">
        <v>152</v>
      </c>
      <c r="O9" s="22">
        <v>0.3356149260322367</v>
      </c>
      <c r="P9" s="21">
        <v>15</v>
      </c>
      <c r="Q9" s="22">
        <v>0.19013816706806946</v>
      </c>
    </row>
    <row r="10" spans="1:17" ht="12.75">
      <c r="A10" s="20" t="s">
        <v>85</v>
      </c>
      <c r="B10" s="21">
        <v>20224</v>
      </c>
      <c r="C10" s="22">
        <v>13.211392735824406</v>
      </c>
      <c r="D10" s="21">
        <v>5567</v>
      </c>
      <c r="E10" s="22">
        <v>25.79942534062471</v>
      </c>
      <c r="F10" s="21">
        <v>499</v>
      </c>
      <c r="G10" s="22">
        <v>22.10899424014178</v>
      </c>
      <c r="H10" s="21">
        <v>153</v>
      </c>
      <c r="I10" s="22">
        <v>6.657963446475196</v>
      </c>
      <c r="J10" s="21">
        <v>5036</v>
      </c>
      <c r="K10" s="22">
        <v>7.250215951626836</v>
      </c>
      <c r="L10" s="21">
        <v>922</v>
      </c>
      <c r="M10" s="22">
        <v>21.402042711234913</v>
      </c>
      <c r="N10" s="21">
        <v>6773</v>
      </c>
      <c r="O10" s="22">
        <v>14.954736144844336</v>
      </c>
      <c r="P10" s="21">
        <v>1274</v>
      </c>
      <c r="Q10" s="22">
        <v>16.149068322981368</v>
      </c>
    </row>
    <row r="11" spans="1:17" ht="12.75">
      <c r="A11" s="20" t="s">
        <v>86</v>
      </c>
      <c r="B11" s="21">
        <v>39993</v>
      </c>
      <c r="C11" s="22">
        <v>26.1255552652208</v>
      </c>
      <c r="D11" s="21">
        <v>6817</v>
      </c>
      <c r="E11" s="22">
        <v>31.59236259152841</v>
      </c>
      <c r="F11" s="21">
        <v>795</v>
      </c>
      <c r="G11" s="22">
        <v>35.22374833850244</v>
      </c>
      <c r="H11" s="21">
        <v>578</v>
      </c>
      <c r="I11" s="22">
        <v>25.15230635335074</v>
      </c>
      <c r="J11" s="21">
        <v>15034</v>
      </c>
      <c r="K11" s="22">
        <v>21.644111718974948</v>
      </c>
      <c r="L11" s="21">
        <v>1362</v>
      </c>
      <c r="M11" s="22">
        <v>31.615598885793872</v>
      </c>
      <c r="N11" s="21">
        <v>12928</v>
      </c>
      <c r="O11" s="22">
        <v>28.5449326562155</v>
      </c>
      <c r="P11" s="21">
        <v>2479</v>
      </c>
      <c r="Q11" s="22">
        <v>31.42350107744961</v>
      </c>
    </row>
    <row r="12" spans="1:17" ht="12.75">
      <c r="A12" s="20" t="s">
        <v>87</v>
      </c>
      <c r="B12" s="21">
        <v>48466</v>
      </c>
      <c r="C12" s="22">
        <v>31.66056963679122</v>
      </c>
      <c r="D12" s="21">
        <v>4958</v>
      </c>
      <c r="E12" s="22">
        <v>22.97710631198443</v>
      </c>
      <c r="F12" s="21">
        <v>590</v>
      </c>
      <c r="G12" s="22">
        <v>26.140894993354006</v>
      </c>
      <c r="H12" s="21">
        <v>716</v>
      </c>
      <c r="I12" s="22">
        <v>31.157528285465624</v>
      </c>
      <c r="J12" s="21">
        <v>24870</v>
      </c>
      <c r="K12" s="22">
        <v>35.80477972934063</v>
      </c>
      <c r="L12" s="21">
        <v>1074</v>
      </c>
      <c r="M12" s="22">
        <v>24.930362116991645</v>
      </c>
      <c r="N12" s="21">
        <v>13864</v>
      </c>
      <c r="O12" s="22">
        <v>30.61161404283506</v>
      </c>
      <c r="P12" s="21">
        <v>2394</v>
      </c>
      <c r="Q12" s="22">
        <v>30.34605146406389</v>
      </c>
    </row>
    <row r="13" spans="1:17" ht="12.75">
      <c r="A13" s="20" t="s">
        <v>88</v>
      </c>
      <c r="B13" s="21">
        <v>32058</v>
      </c>
      <c r="C13" s="22">
        <v>20.941991115756466</v>
      </c>
      <c r="D13" s="21">
        <v>2873</v>
      </c>
      <c r="E13" s="22">
        <v>13.314486977477062</v>
      </c>
      <c r="F13" s="21">
        <v>267</v>
      </c>
      <c r="G13" s="22">
        <v>11.82986264953478</v>
      </c>
      <c r="H13" s="21">
        <v>577</v>
      </c>
      <c r="I13" s="22">
        <v>25.108790252393387</v>
      </c>
      <c r="J13" s="21">
        <v>17990</v>
      </c>
      <c r="K13" s="22">
        <v>25.899798445148285</v>
      </c>
      <c r="L13" s="21">
        <v>650</v>
      </c>
      <c r="M13" s="22">
        <v>15.088207985143917</v>
      </c>
      <c r="N13" s="21">
        <v>8411</v>
      </c>
      <c r="O13" s="22">
        <v>18.571428571428573</v>
      </c>
      <c r="P13" s="21">
        <v>1290</v>
      </c>
      <c r="Q13" s="22">
        <v>16.351882367853975</v>
      </c>
    </row>
    <row r="14" spans="1:17" ht="12.75">
      <c r="A14" s="20" t="s">
        <v>89</v>
      </c>
      <c r="B14" s="21">
        <v>10421</v>
      </c>
      <c r="C14" s="22">
        <v>6.807551607002875</v>
      </c>
      <c r="D14" s="21">
        <v>1022</v>
      </c>
      <c r="E14" s="22">
        <v>4.736305496338863</v>
      </c>
      <c r="F14" s="21">
        <v>83</v>
      </c>
      <c r="G14" s="22">
        <v>3.677447939743022</v>
      </c>
      <c r="H14" s="21">
        <v>225</v>
      </c>
      <c r="I14" s="22">
        <v>9.7911227154047</v>
      </c>
      <c r="J14" s="21">
        <v>5690</v>
      </c>
      <c r="K14" s="22">
        <v>8.191765044630003</v>
      </c>
      <c r="L14" s="21">
        <v>239</v>
      </c>
      <c r="M14" s="22">
        <v>5.5478180129990715</v>
      </c>
      <c r="N14" s="21">
        <v>2804</v>
      </c>
      <c r="O14" s="22">
        <v>6.191212188120998</v>
      </c>
      <c r="P14" s="21">
        <v>358</v>
      </c>
      <c r="Q14" s="22">
        <v>4.537964254024591</v>
      </c>
    </row>
    <row r="15" spans="1:17" ht="12.75">
      <c r="A15" s="20" t="s">
        <v>90</v>
      </c>
      <c r="B15" s="21">
        <v>1422</v>
      </c>
      <c r="C15" s="22">
        <v>0.9289260517376534</v>
      </c>
      <c r="D15" s="21">
        <v>150</v>
      </c>
      <c r="E15" s="22">
        <v>0.6951524701084437</v>
      </c>
      <c r="F15" s="21">
        <v>12</v>
      </c>
      <c r="G15" s="22">
        <v>0.5316792202038104</v>
      </c>
      <c r="H15" s="21">
        <v>48</v>
      </c>
      <c r="I15" s="22">
        <v>2.088772845953003</v>
      </c>
      <c r="J15" s="21">
        <v>769</v>
      </c>
      <c r="K15" s="22">
        <v>1.107112006910452</v>
      </c>
      <c r="L15" s="21">
        <v>40</v>
      </c>
      <c r="M15" s="22">
        <v>0.9285051067780872</v>
      </c>
      <c r="N15" s="21">
        <v>351</v>
      </c>
      <c r="O15" s="22">
        <v>0.775005519982336</v>
      </c>
      <c r="P15" s="21">
        <v>52</v>
      </c>
      <c r="Q15" s="22">
        <v>0.6591456458359741</v>
      </c>
    </row>
    <row r="16" spans="1:17" ht="12.75">
      <c r="A16" s="20" t="s">
        <v>26</v>
      </c>
      <c r="B16" s="21">
        <v>70</v>
      </c>
      <c r="C16" s="22">
        <v>0.04572772406584792</v>
      </c>
      <c r="D16" s="21">
        <v>11</v>
      </c>
      <c r="E16" s="22">
        <v>0.050977847807952545</v>
      </c>
      <c r="F16" s="21">
        <v>1</v>
      </c>
      <c r="G16" s="30" t="s">
        <v>130</v>
      </c>
      <c r="H16" s="21">
        <v>1</v>
      </c>
      <c r="I16" s="30" t="s">
        <v>130</v>
      </c>
      <c r="J16" s="21">
        <v>21</v>
      </c>
      <c r="K16" s="22">
        <v>0.030233227756982436</v>
      </c>
      <c r="L16" s="21">
        <v>2</v>
      </c>
      <c r="M16" s="30" t="s">
        <v>130</v>
      </c>
      <c r="N16" s="21">
        <v>7</v>
      </c>
      <c r="O16" s="22">
        <v>0.015455950540958269</v>
      </c>
      <c r="P16" s="21">
        <v>27</v>
      </c>
      <c r="Q16" s="22">
        <v>0.34224870072252506</v>
      </c>
    </row>
    <row r="17" spans="1:17" ht="12.75">
      <c r="A17" s="13"/>
      <c r="B17" s="13"/>
      <c r="C17" s="13"/>
      <c r="D17" s="13"/>
      <c r="E17" s="13"/>
      <c r="F17" s="13"/>
      <c r="G17" s="13"/>
      <c r="H17" s="13"/>
      <c r="I17" s="13"/>
      <c r="J17" s="13"/>
      <c r="K17" s="13"/>
      <c r="L17" s="13"/>
      <c r="M17" s="13"/>
      <c r="N17" s="13"/>
      <c r="O17" s="13"/>
      <c r="P17" s="13"/>
      <c r="Q17" s="13"/>
    </row>
    <row r="18" spans="1:17" ht="19.5" customHeight="1">
      <c r="A18" s="27" t="s">
        <v>13</v>
      </c>
      <c r="B18" s="28">
        <v>153080</v>
      </c>
      <c r="C18" s="29">
        <v>100</v>
      </c>
      <c r="D18" s="28">
        <v>21578</v>
      </c>
      <c r="E18" s="29">
        <v>100</v>
      </c>
      <c r="F18" s="28">
        <v>2257</v>
      </c>
      <c r="G18" s="29">
        <v>100</v>
      </c>
      <c r="H18" s="28">
        <v>2298</v>
      </c>
      <c r="I18" s="29">
        <v>100</v>
      </c>
      <c r="J18" s="28">
        <v>69460</v>
      </c>
      <c r="K18" s="29">
        <v>100</v>
      </c>
      <c r="L18" s="28">
        <v>4308</v>
      </c>
      <c r="M18" s="29">
        <v>100</v>
      </c>
      <c r="N18" s="28">
        <v>45290</v>
      </c>
      <c r="O18" s="29">
        <v>100</v>
      </c>
      <c r="P18" s="28">
        <v>7889</v>
      </c>
      <c r="Q18" s="29">
        <v>100</v>
      </c>
    </row>
    <row r="19" spans="1:17" ht="25.5">
      <c r="A19" s="24" t="s">
        <v>128</v>
      </c>
      <c r="B19" s="84">
        <v>26.152</v>
      </c>
      <c r="C19" s="85"/>
      <c r="D19" s="84">
        <v>23.059</v>
      </c>
      <c r="E19" s="85"/>
      <c r="F19" s="84">
        <v>23.307</v>
      </c>
      <c r="G19" s="85"/>
      <c r="H19" s="84">
        <v>27.266</v>
      </c>
      <c r="I19" s="85"/>
      <c r="J19" s="84">
        <v>27.488</v>
      </c>
      <c r="K19" s="85"/>
      <c r="L19" s="84">
        <v>23.907</v>
      </c>
      <c r="M19" s="85"/>
      <c r="N19" s="84">
        <v>25.5</v>
      </c>
      <c r="O19" s="85"/>
      <c r="P19" s="84">
        <v>24.831</v>
      </c>
      <c r="Q19" s="85"/>
    </row>
    <row r="21" ht="12.75">
      <c r="A21" s="1" t="s">
        <v>79</v>
      </c>
    </row>
  </sheetData>
  <mergeCells count="20">
    <mergeCell ref="P19:Q19"/>
    <mergeCell ref="A4:Q4"/>
    <mergeCell ref="A3:Q3"/>
    <mergeCell ref="A2:Q2"/>
    <mergeCell ref="B19:C19"/>
    <mergeCell ref="D19:E19"/>
    <mergeCell ref="F19:G19"/>
    <mergeCell ref="H19:I19"/>
    <mergeCell ref="J19:K19"/>
    <mergeCell ref="L19:M19"/>
    <mergeCell ref="N19:O19"/>
    <mergeCell ref="A6:A7"/>
    <mergeCell ref="P6:Q6"/>
    <mergeCell ref="N6:O6"/>
    <mergeCell ref="L6:M6"/>
    <mergeCell ref="J6:K6"/>
    <mergeCell ref="H6:I6"/>
    <mergeCell ref="F6:G6"/>
    <mergeCell ref="D6:E6"/>
    <mergeCell ref="B6:C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78" t="s">
        <v>132</v>
      </c>
      <c r="B2" s="78"/>
      <c r="C2" s="78"/>
      <c r="D2" s="78"/>
      <c r="E2" s="78"/>
      <c r="F2" s="78"/>
      <c r="G2" s="78"/>
      <c r="H2" s="78"/>
      <c r="I2" s="78"/>
      <c r="J2" s="78"/>
      <c r="K2" s="78"/>
    </row>
    <row r="3" spans="1:11" ht="12.75">
      <c r="A3" s="90" t="s">
        <v>133</v>
      </c>
      <c r="B3" s="90"/>
      <c r="C3" s="90"/>
      <c r="D3" s="90"/>
      <c r="E3" s="90"/>
      <c r="F3" s="90"/>
      <c r="G3" s="90"/>
      <c r="H3" s="90"/>
      <c r="I3" s="90"/>
      <c r="J3" s="90"/>
      <c r="K3" s="90"/>
    </row>
    <row r="4" spans="1:11" ht="12.75">
      <c r="A4" s="90" t="s">
        <v>124</v>
      </c>
      <c r="B4" s="90"/>
      <c r="C4" s="90"/>
      <c r="D4" s="90"/>
      <c r="E4" s="90"/>
      <c r="F4" s="90"/>
      <c r="G4" s="90"/>
      <c r="H4" s="90"/>
      <c r="I4" s="90"/>
      <c r="J4" s="90"/>
      <c r="K4" s="90"/>
    </row>
    <row r="6" spans="1:11" ht="12.75">
      <c r="A6" s="93" t="s">
        <v>83</v>
      </c>
      <c r="B6" s="92" t="s">
        <v>1</v>
      </c>
      <c r="C6" s="92"/>
      <c r="D6" s="92"/>
      <c r="E6" s="92"/>
      <c r="F6" s="92"/>
      <c r="G6" s="92"/>
      <c r="H6" s="92"/>
      <c r="I6" s="92"/>
      <c r="J6" s="92"/>
      <c r="K6" s="92"/>
    </row>
    <row r="7" spans="1:11" ht="12.75">
      <c r="A7" s="94"/>
      <c r="B7" s="91" t="s">
        <v>2</v>
      </c>
      <c r="C7" s="91"/>
      <c r="D7" s="91" t="s">
        <v>3</v>
      </c>
      <c r="E7" s="91"/>
      <c r="F7" s="91" t="s">
        <v>4</v>
      </c>
      <c r="G7" s="91"/>
      <c r="H7" s="91" t="s">
        <v>5</v>
      </c>
      <c r="I7" s="91"/>
      <c r="J7" s="91" t="s">
        <v>6</v>
      </c>
      <c r="K7" s="91"/>
    </row>
    <row r="8" spans="1:11" ht="12.75">
      <c r="A8" s="81"/>
      <c r="B8" s="27" t="s">
        <v>7</v>
      </c>
      <c r="C8" s="27" t="s">
        <v>8</v>
      </c>
      <c r="D8" s="27" t="s">
        <v>7</v>
      </c>
      <c r="E8" s="27" t="s">
        <v>8</v>
      </c>
      <c r="F8" s="27" t="s">
        <v>7</v>
      </c>
      <c r="G8" s="27" t="s">
        <v>8</v>
      </c>
      <c r="H8" s="27" t="s">
        <v>7</v>
      </c>
      <c r="I8" s="27" t="s">
        <v>8</v>
      </c>
      <c r="J8" s="27" t="s">
        <v>7</v>
      </c>
      <c r="K8" s="27" t="s">
        <v>8</v>
      </c>
    </row>
    <row r="9" spans="1:11" ht="12.75">
      <c r="A9" s="13"/>
      <c r="B9" s="13"/>
      <c r="C9" s="13"/>
      <c r="D9" s="13"/>
      <c r="E9" s="13"/>
      <c r="F9" s="13"/>
      <c r="G9" s="13"/>
      <c r="H9" s="13"/>
      <c r="I9" s="13"/>
      <c r="J9" s="13"/>
      <c r="K9" s="13"/>
    </row>
    <row r="10" spans="1:11" ht="12.75">
      <c r="A10" s="20" t="s">
        <v>84</v>
      </c>
      <c r="B10" s="21">
        <v>426</v>
      </c>
      <c r="C10" s="22">
        <v>0.27828586360073165</v>
      </c>
      <c r="D10" s="21">
        <v>137</v>
      </c>
      <c r="E10" s="22">
        <v>0.11592486038246741</v>
      </c>
      <c r="F10" s="21">
        <v>282</v>
      </c>
      <c r="G10" s="22">
        <v>0.8856227623892972</v>
      </c>
      <c r="H10" s="21">
        <v>4</v>
      </c>
      <c r="I10" s="34" t="s">
        <v>130</v>
      </c>
      <c r="J10" s="21">
        <v>3</v>
      </c>
      <c r="K10" s="34" t="s">
        <v>130</v>
      </c>
    </row>
    <row r="11" spans="1:11" ht="12.75">
      <c r="A11" s="20" t="s">
        <v>134</v>
      </c>
      <c r="B11" s="21">
        <v>20224</v>
      </c>
      <c r="C11" s="22">
        <v>13.211392735824406</v>
      </c>
      <c r="D11" s="21">
        <v>11684</v>
      </c>
      <c r="E11" s="22">
        <v>9.88661364020985</v>
      </c>
      <c r="F11" s="21">
        <v>8195</v>
      </c>
      <c r="G11" s="22">
        <v>25.736448715532944</v>
      </c>
      <c r="H11" s="21">
        <v>294</v>
      </c>
      <c r="I11" s="22">
        <v>11.208539839878002</v>
      </c>
      <c r="J11" s="21">
        <v>51</v>
      </c>
      <c r="K11" s="22">
        <v>11.724137931034482</v>
      </c>
    </row>
    <row r="12" spans="1:11" ht="12.75">
      <c r="A12" s="20" t="s">
        <v>135</v>
      </c>
      <c r="B12" s="21">
        <v>39993</v>
      </c>
      <c r="C12" s="22">
        <v>26.1255552652208</v>
      </c>
      <c r="D12" s="21">
        <v>29217</v>
      </c>
      <c r="E12" s="22">
        <v>24.722457268573365</v>
      </c>
      <c r="F12" s="21">
        <v>10111</v>
      </c>
      <c r="G12" s="22">
        <v>31.753658689780796</v>
      </c>
      <c r="H12" s="21">
        <v>575</v>
      </c>
      <c r="I12" s="22">
        <v>21.921463972550516</v>
      </c>
      <c r="J12" s="21">
        <v>90</v>
      </c>
      <c r="K12" s="22">
        <v>20.689655172413794</v>
      </c>
    </row>
    <row r="13" spans="1:11" ht="12.75">
      <c r="A13" s="20" t="s">
        <v>136</v>
      </c>
      <c r="B13" s="21">
        <v>48466</v>
      </c>
      <c r="C13" s="22">
        <v>31.66056963679122</v>
      </c>
      <c r="D13" s="21">
        <v>40268</v>
      </c>
      <c r="E13" s="22">
        <v>34.07344728380436</v>
      </c>
      <c r="F13" s="21">
        <v>7225</v>
      </c>
      <c r="G13" s="22">
        <v>22.69015765341373</v>
      </c>
      <c r="H13" s="21">
        <v>851</v>
      </c>
      <c r="I13" s="22">
        <v>32.44376667937476</v>
      </c>
      <c r="J13" s="21">
        <v>122</v>
      </c>
      <c r="K13" s="22">
        <v>28.045977011494255</v>
      </c>
    </row>
    <row r="14" spans="1:11" ht="12.75">
      <c r="A14" s="20" t="s">
        <v>137</v>
      </c>
      <c r="B14" s="21">
        <v>32058</v>
      </c>
      <c r="C14" s="22">
        <v>20.941991115756466</v>
      </c>
      <c r="D14" s="21">
        <v>27134</v>
      </c>
      <c r="E14" s="22">
        <v>22.959891690641395</v>
      </c>
      <c r="F14" s="21">
        <v>4187</v>
      </c>
      <c r="G14" s="22">
        <v>13.149299667106337</v>
      </c>
      <c r="H14" s="21">
        <v>615</v>
      </c>
      <c r="I14" s="22">
        <v>23.446435379336638</v>
      </c>
      <c r="J14" s="21">
        <v>122</v>
      </c>
      <c r="K14" s="22">
        <v>28.045977011494255</v>
      </c>
    </row>
    <row r="15" spans="1:11" ht="12.75">
      <c r="A15" s="20" t="s">
        <v>138</v>
      </c>
      <c r="B15" s="21">
        <v>10421</v>
      </c>
      <c r="C15" s="22">
        <v>6.807551607002875</v>
      </c>
      <c r="D15" s="21">
        <v>8552</v>
      </c>
      <c r="E15" s="22">
        <v>7.236419021831105</v>
      </c>
      <c r="F15" s="21">
        <v>1593</v>
      </c>
      <c r="G15" s="22">
        <v>5.002826455624647</v>
      </c>
      <c r="H15" s="21">
        <v>237</v>
      </c>
      <c r="I15" s="22">
        <v>9.035455585207778</v>
      </c>
      <c r="J15" s="21">
        <v>39</v>
      </c>
      <c r="K15" s="22">
        <v>8.96551724137931</v>
      </c>
    </row>
    <row r="16" spans="1:11" ht="12.75">
      <c r="A16" s="20" t="s">
        <v>90</v>
      </c>
      <c r="B16" s="21">
        <v>1422</v>
      </c>
      <c r="C16" s="22">
        <v>0.9289260517376534</v>
      </c>
      <c r="D16" s="21">
        <v>1136</v>
      </c>
      <c r="E16" s="22">
        <v>0.9612455576239635</v>
      </c>
      <c r="F16" s="21">
        <v>235</v>
      </c>
      <c r="G16" s="22">
        <v>0.7380189686577476</v>
      </c>
      <c r="H16" s="21">
        <v>46</v>
      </c>
      <c r="I16" s="22">
        <v>1.7537171178040414</v>
      </c>
      <c r="J16" s="21">
        <v>5</v>
      </c>
      <c r="K16" s="34" t="s">
        <v>130</v>
      </c>
    </row>
    <row r="17" spans="1:11" ht="12.75">
      <c r="A17" s="20" t="s">
        <v>26</v>
      </c>
      <c r="B17" s="21">
        <v>70</v>
      </c>
      <c r="C17" s="22">
        <v>0.04572772406584792</v>
      </c>
      <c r="D17" s="21">
        <v>52</v>
      </c>
      <c r="E17" s="22">
        <v>0.04400067693349129</v>
      </c>
      <c r="F17" s="21">
        <v>14</v>
      </c>
      <c r="G17" s="22">
        <v>0.04396708749450411</v>
      </c>
      <c r="H17" s="21">
        <v>1</v>
      </c>
      <c r="I17" s="34" t="s">
        <v>130</v>
      </c>
      <c r="J17" s="21">
        <v>3</v>
      </c>
      <c r="K17" s="34" t="s">
        <v>130</v>
      </c>
    </row>
    <row r="18" spans="1:11" ht="12.75">
      <c r="A18" s="13"/>
      <c r="B18" s="13"/>
      <c r="C18" s="13"/>
      <c r="D18" s="13"/>
      <c r="E18" s="13"/>
      <c r="F18" s="13"/>
      <c r="G18" s="13"/>
      <c r="H18" s="13"/>
      <c r="I18" s="13"/>
      <c r="J18" s="13"/>
      <c r="K18" s="13"/>
    </row>
    <row r="19" spans="1:11" ht="19.5" customHeight="1">
      <c r="A19" s="27" t="s">
        <v>13</v>
      </c>
      <c r="B19" s="28">
        <v>153080</v>
      </c>
      <c r="C19" s="29">
        <v>100</v>
      </c>
      <c r="D19" s="28">
        <v>118180</v>
      </c>
      <c r="E19" s="29">
        <v>100</v>
      </c>
      <c r="F19" s="28">
        <v>31842</v>
      </c>
      <c r="G19" s="29">
        <v>100</v>
      </c>
      <c r="H19" s="28">
        <v>2623</v>
      </c>
      <c r="I19" s="29">
        <v>100</v>
      </c>
      <c r="J19" s="28">
        <v>435</v>
      </c>
      <c r="K19" s="29">
        <v>100</v>
      </c>
    </row>
    <row r="20" spans="1:11" ht="25.5">
      <c r="A20" s="33" t="s">
        <v>128</v>
      </c>
      <c r="B20" s="84">
        <v>26.152</v>
      </c>
      <c r="C20" s="85"/>
      <c r="D20" s="84">
        <v>26.777</v>
      </c>
      <c r="E20" s="85"/>
      <c r="F20" s="84">
        <v>23.102</v>
      </c>
      <c r="G20" s="85"/>
      <c r="H20" s="84">
        <v>26.998</v>
      </c>
      <c r="I20" s="85"/>
      <c r="J20" s="84">
        <v>27.158</v>
      </c>
      <c r="K20" s="85"/>
    </row>
    <row r="22" ht="12.75">
      <c r="A22" s="1" t="s">
        <v>79</v>
      </c>
    </row>
  </sheetData>
  <mergeCells count="15">
    <mergeCell ref="A4:K4"/>
    <mergeCell ref="A3:K3"/>
    <mergeCell ref="A2:K2"/>
    <mergeCell ref="J7:K7"/>
    <mergeCell ref="B6:K6"/>
    <mergeCell ref="A6:A8"/>
    <mergeCell ref="J20:K20"/>
    <mergeCell ref="B7:C7"/>
    <mergeCell ref="D7:E7"/>
    <mergeCell ref="F7:G7"/>
    <mergeCell ref="H7:I7"/>
    <mergeCell ref="B20:C20"/>
    <mergeCell ref="D20:E20"/>
    <mergeCell ref="F20:G20"/>
    <mergeCell ref="H20:I2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E30"/>
  <sheetViews>
    <sheetView workbookViewId="0" topLeftCell="A1">
      <selection activeCell="A1" sqref="A1"/>
    </sheetView>
  </sheetViews>
  <sheetFormatPr defaultColWidth="7.69921875" defaultRowHeight="19.5"/>
  <cols>
    <col min="1" max="1" width="10.8984375" style="1" customWidth="1"/>
    <col min="2" max="2" width="7.69921875" style="1" customWidth="1"/>
    <col min="3" max="3" width="8.796875" style="1" customWidth="1"/>
    <col min="4" max="16384" width="7.69921875" style="1" customWidth="1"/>
  </cols>
  <sheetData>
    <row r="2" spans="1:3" ht="12.75">
      <c r="A2" s="78" t="s">
        <v>139</v>
      </c>
      <c r="B2" s="78"/>
      <c r="C2" s="78"/>
    </row>
    <row r="3" spans="1:3" ht="12.75">
      <c r="A3" s="90" t="s">
        <v>140</v>
      </c>
      <c r="B3" s="90"/>
      <c r="C3" s="90"/>
    </row>
    <row r="4" spans="1:3" ht="12.75">
      <c r="A4" s="90" t="s">
        <v>57</v>
      </c>
      <c r="B4" s="90"/>
      <c r="C4" s="90"/>
    </row>
    <row r="5" spans="1:3" ht="12.75">
      <c r="A5" s="90" t="s">
        <v>80</v>
      </c>
      <c r="B5" s="90"/>
      <c r="C5" s="90"/>
    </row>
    <row r="7" spans="1:3" ht="12.75">
      <c r="A7" s="27" t="s">
        <v>76</v>
      </c>
      <c r="B7" s="27" t="s">
        <v>58</v>
      </c>
      <c r="C7" s="27" t="s">
        <v>77</v>
      </c>
    </row>
    <row r="8" spans="1:3" ht="12.75">
      <c r="A8" s="13"/>
      <c r="B8" s="13"/>
      <c r="C8" s="13"/>
    </row>
    <row r="9" spans="1:3" ht="12.75">
      <c r="A9" s="35" t="s">
        <v>78</v>
      </c>
      <c r="B9" s="20" t="s">
        <v>60</v>
      </c>
      <c r="C9" s="22">
        <v>78.5</v>
      </c>
    </row>
    <row r="10" spans="1:3" ht="12.75">
      <c r="A10" s="35" t="s">
        <v>110</v>
      </c>
      <c r="B10" s="20" t="s">
        <v>61</v>
      </c>
      <c r="C10" s="22">
        <v>87.6</v>
      </c>
    </row>
    <row r="11" spans="1:3" ht="12.75">
      <c r="A11" s="35" t="s">
        <v>111</v>
      </c>
      <c r="B11" s="20" t="s">
        <v>62</v>
      </c>
      <c r="C11" s="22">
        <v>123.1</v>
      </c>
    </row>
    <row r="12" spans="1:3" ht="12.75">
      <c r="A12" s="35" t="s">
        <v>112</v>
      </c>
      <c r="B12" s="20" t="s">
        <v>63</v>
      </c>
      <c r="C12" s="22">
        <v>91.7</v>
      </c>
    </row>
    <row r="13" spans="1:3" ht="12.75">
      <c r="A13" s="22"/>
      <c r="B13" s="13"/>
      <c r="C13" s="22"/>
    </row>
    <row r="14" spans="1:3" ht="12.75">
      <c r="A14" s="35" t="s">
        <v>113</v>
      </c>
      <c r="B14" s="20" t="s">
        <v>64</v>
      </c>
      <c r="C14" s="22">
        <v>66.3</v>
      </c>
    </row>
    <row r="15" spans="1:3" ht="12.75">
      <c r="A15" s="35" t="s">
        <v>114</v>
      </c>
      <c r="B15" s="20" t="s">
        <v>65</v>
      </c>
      <c r="C15" s="22">
        <v>63.2</v>
      </c>
    </row>
    <row r="16" spans="1:3" ht="12.75">
      <c r="A16" s="35" t="s">
        <v>115</v>
      </c>
      <c r="B16" s="20" t="s">
        <v>66</v>
      </c>
      <c r="C16" s="22">
        <v>61.7</v>
      </c>
    </row>
    <row r="17" spans="1:3" ht="12.75">
      <c r="A17" s="35" t="s">
        <v>116</v>
      </c>
      <c r="B17" s="20" t="s">
        <v>67</v>
      </c>
      <c r="C17" s="22">
        <v>59.3</v>
      </c>
    </row>
    <row r="18" spans="1:3" ht="12.75">
      <c r="A18" s="35" t="s">
        <v>117</v>
      </c>
      <c r="B18" s="20" t="s">
        <v>68</v>
      </c>
      <c r="C18" s="22">
        <v>63.1</v>
      </c>
    </row>
    <row r="19" spans="1:3" ht="12.75">
      <c r="A19" s="35" t="s">
        <v>118</v>
      </c>
      <c r="B19" s="20" t="s">
        <v>69</v>
      </c>
      <c r="C19" s="22">
        <v>63.8</v>
      </c>
    </row>
    <row r="20" spans="1:3" ht="12.75">
      <c r="A20" s="35" t="s">
        <v>117</v>
      </c>
      <c r="B20" s="20" t="s">
        <v>70</v>
      </c>
      <c r="C20" s="22">
        <v>63.2</v>
      </c>
    </row>
    <row r="21" spans="1:3" ht="12.75">
      <c r="A21" s="35" t="s">
        <v>119</v>
      </c>
      <c r="B21" s="20" t="s">
        <v>71</v>
      </c>
      <c r="C21" s="22">
        <v>64.3</v>
      </c>
    </row>
    <row r="22" spans="1:3" ht="12.75">
      <c r="A22" s="35" t="s">
        <v>120</v>
      </c>
      <c r="B22" s="20" t="s">
        <v>72</v>
      </c>
      <c r="C22" s="22">
        <v>63.9</v>
      </c>
    </row>
    <row r="23" spans="1:3" ht="12.75">
      <c r="A23" s="35" t="s">
        <v>121</v>
      </c>
      <c r="B23" s="20" t="s">
        <v>73</v>
      </c>
      <c r="C23" s="22">
        <v>67.9</v>
      </c>
    </row>
    <row r="24" spans="1:3" ht="12.75">
      <c r="A24" s="22"/>
      <c r="B24" s="13"/>
      <c r="C24" s="22"/>
    </row>
    <row r="25" spans="1:3" ht="12.75">
      <c r="A25" s="35">
        <v>71.1</v>
      </c>
      <c r="B25" s="20" t="s">
        <v>74</v>
      </c>
      <c r="C25" s="22">
        <v>69.1</v>
      </c>
    </row>
    <row r="26" spans="1:3" ht="12.75">
      <c r="A26" s="25"/>
      <c r="B26" s="25"/>
      <c r="C26" s="25"/>
    </row>
    <row r="28" spans="1:5" ht="19.5">
      <c r="A28" s="82" t="s">
        <v>81</v>
      </c>
      <c r="B28" s="83"/>
      <c r="C28" s="83"/>
      <c r="D28" s="18"/>
      <c r="E28" s="18"/>
    </row>
    <row r="30" spans="1:3" ht="26.25" customHeight="1">
      <c r="A30" s="95" t="s">
        <v>79</v>
      </c>
      <c r="B30" s="95"/>
      <c r="C30" s="95"/>
    </row>
  </sheetData>
  <mergeCells count="6">
    <mergeCell ref="A3:C3"/>
    <mergeCell ref="A2:C2"/>
    <mergeCell ref="A28:C28"/>
    <mergeCell ref="A30:C30"/>
    <mergeCell ref="A5:C5"/>
    <mergeCell ref="A4:C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A1" sqref="A1"/>
    </sheetView>
  </sheetViews>
  <sheetFormatPr defaultColWidth="7.69921875" defaultRowHeight="19.5"/>
  <cols>
    <col min="1" max="3" width="7.69921875" style="1" customWidth="1"/>
    <col min="4" max="4" width="9.296875" style="1" customWidth="1"/>
    <col min="5" max="16384" width="7.69921875" style="1" customWidth="1"/>
  </cols>
  <sheetData>
    <row r="2" spans="1:5" ht="12.75">
      <c r="A2" s="78" t="s">
        <v>141</v>
      </c>
      <c r="B2" s="78"/>
      <c r="C2" s="78"/>
      <c r="D2" s="78"/>
      <c r="E2" s="78"/>
    </row>
    <row r="3" spans="1:5" ht="12.75">
      <c r="A3" s="90" t="s">
        <v>142</v>
      </c>
      <c r="B3" s="90"/>
      <c r="C3" s="90"/>
      <c r="D3" s="90"/>
      <c r="E3" s="90"/>
    </row>
    <row r="4" spans="1:5" ht="12.75">
      <c r="A4" s="90" t="s">
        <v>143</v>
      </c>
      <c r="B4" s="90"/>
      <c r="C4" s="90"/>
      <c r="D4" s="90"/>
      <c r="E4" s="90"/>
    </row>
    <row r="6" spans="1:5" ht="12.75">
      <c r="A6" s="92" t="s">
        <v>104</v>
      </c>
      <c r="B6" s="92"/>
      <c r="C6" s="93" t="s">
        <v>58</v>
      </c>
      <c r="D6" s="92" t="s">
        <v>105</v>
      </c>
      <c r="E6" s="92"/>
    </row>
    <row r="7" spans="1:5" ht="12.75">
      <c r="A7" s="26" t="s">
        <v>23</v>
      </c>
      <c r="B7" s="26" t="s">
        <v>24</v>
      </c>
      <c r="C7" s="81"/>
      <c r="D7" s="26" t="s">
        <v>23</v>
      </c>
      <c r="E7" s="26" t="s">
        <v>24</v>
      </c>
    </row>
    <row r="8" spans="1:5" ht="12.75">
      <c r="A8" s="13"/>
      <c r="B8" s="13"/>
      <c r="C8" s="13"/>
      <c r="D8" s="13"/>
      <c r="E8" s="13"/>
    </row>
    <row r="9" spans="1:5" ht="12.75">
      <c r="A9" s="35">
        <f>144159/7849351*1000</f>
        <v>18.365722210664295</v>
      </c>
      <c r="B9" s="35">
        <f>26513/950717*1000</f>
        <v>27.88737342447858</v>
      </c>
      <c r="C9" s="20">
        <v>1970</v>
      </c>
      <c r="D9" s="35">
        <f>144159/1639820*1000</f>
        <v>87.91147808905855</v>
      </c>
      <c r="E9" s="35">
        <f>26513/214602*1000</f>
        <v>123.54498094146373</v>
      </c>
    </row>
    <row r="10" spans="1:5" ht="12.75">
      <c r="A10" s="35">
        <f>110058/7941852*1000</f>
        <v>13.85797670367063</v>
      </c>
      <c r="B10" s="35">
        <f>22692/1073761*1000</f>
        <v>21.133194444573792</v>
      </c>
      <c r="C10" s="20">
        <v>1975</v>
      </c>
      <c r="D10" s="35">
        <f>110058/1758943*1000</f>
        <v>62.57053241634322</v>
      </c>
      <c r="E10" s="35">
        <f>22692/253421*1000</f>
        <v>89.54269772434013</v>
      </c>
    </row>
    <row r="11" spans="1:5" ht="12.75">
      <c r="A11" s="35">
        <f>119698/7958256*1000</f>
        <v>15.040732542406275</v>
      </c>
      <c r="B11" s="35">
        <f>23422/1200615*1000</f>
        <v>19.508335311486196</v>
      </c>
      <c r="C11" s="20">
        <v>1980</v>
      </c>
      <c r="D11" s="35">
        <f>119698/1864087*1000</f>
        <v>64.21266818555142</v>
      </c>
      <c r="E11" s="35">
        <f>23422/299057*1000</f>
        <v>78.31951768391978</v>
      </c>
    </row>
    <row r="12" spans="1:5" ht="12.75">
      <c r="A12" s="35">
        <f>114150/7748768*1000</f>
        <v>14.731374071336242</v>
      </c>
      <c r="B12" s="35">
        <f>21935/1224688*1000</f>
        <v>17.910684190585684</v>
      </c>
      <c r="C12" s="20">
        <v>1985</v>
      </c>
      <c r="D12" s="35">
        <f>114150/1818082*1000</f>
        <v>62.78594694848748</v>
      </c>
      <c r="E12" s="35">
        <f>21935/315149*1000</f>
        <v>69.60199778517463</v>
      </c>
    </row>
    <row r="13" spans="1:5" ht="12.75">
      <c r="A13" s="35">
        <v>15.2</v>
      </c>
      <c r="B13" s="35">
        <v>24.7</v>
      </c>
      <c r="C13" s="20">
        <v>1990</v>
      </c>
      <c r="D13" s="35">
        <v>65.3</v>
      </c>
      <c r="E13" s="35">
        <v>93.5</v>
      </c>
    </row>
    <row r="14" spans="1:5" ht="12.75">
      <c r="A14" s="10"/>
      <c r="B14" s="10"/>
      <c r="C14" s="20"/>
      <c r="D14" s="13"/>
      <c r="E14" s="13"/>
    </row>
    <row r="15" spans="1:5" ht="12.75">
      <c r="A15" s="8"/>
      <c r="B15" s="8"/>
      <c r="C15" s="26"/>
      <c r="D15" s="25"/>
      <c r="E15" s="25"/>
    </row>
    <row r="16" spans="1:5" ht="38.25">
      <c r="A16" s="37" t="s">
        <v>106</v>
      </c>
      <c r="B16" s="37" t="s">
        <v>107</v>
      </c>
      <c r="C16" s="24" t="s">
        <v>144</v>
      </c>
      <c r="D16" s="37" t="s">
        <v>108</v>
      </c>
      <c r="E16" s="37" t="s">
        <v>109</v>
      </c>
    </row>
    <row r="18" spans="1:5" ht="27.75" customHeight="1">
      <c r="A18" s="96" t="s">
        <v>79</v>
      </c>
      <c r="B18" s="97"/>
      <c r="C18" s="97"/>
      <c r="D18" s="97"/>
      <c r="E18" s="97"/>
    </row>
  </sheetData>
  <mergeCells count="7">
    <mergeCell ref="A3:E3"/>
    <mergeCell ref="A2:E2"/>
    <mergeCell ref="A18:E18"/>
    <mergeCell ref="D6:E6"/>
    <mergeCell ref="A6:B6"/>
    <mergeCell ref="C6:C7"/>
    <mergeCell ref="A4:E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7.69921875" defaultRowHeight="19.5"/>
  <cols>
    <col min="1" max="1" width="10.69921875" style="1" customWidth="1"/>
    <col min="2" max="3" width="7.69921875" style="1" customWidth="1"/>
    <col min="4" max="4" width="8.5" style="1" customWidth="1"/>
    <col min="5" max="5" width="9.296875" style="1" customWidth="1"/>
    <col min="6" max="16384" width="7.69921875" style="1" customWidth="1"/>
  </cols>
  <sheetData>
    <row r="2" spans="1:7" ht="12.75">
      <c r="A2" s="100" t="s">
        <v>145</v>
      </c>
      <c r="B2" s="100"/>
      <c r="C2" s="100"/>
      <c r="D2" s="100"/>
      <c r="E2" s="100"/>
      <c r="F2" s="100"/>
      <c r="G2" s="100"/>
    </row>
    <row r="3" spans="1:7" ht="12.75">
      <c r="A3" s="78" t="s">
        <v>146</v>
      </c>
      <c r="B3" s="78"/>
      <c r="C3" s="78"/>
      <c r="D3" s="78"/>
      <c r="E3" s="78"/>
      <c r="F3" s="78"/>
      <c r="G3" s="78"/>
    </row>
    <row r="4" spans="1:7" ht="12.75">
      <c r="A4" s="78" t="s">
        <v>147</v>
      </c>
      <c r="B4" s="78"/>
      <c r="C4" s="78"/>
      <c r="D4" s="78"/>
      <c r="E4" s="78"/>
      <c r="F4" s="78"/>
      <c r="G4" s="78"/>
    </row>
    <row r="5" spans="1:7" ht="12.75">
      <c r="A5" s="78" t="s">
        <v>148</v>
      </c>
      <c r="B5" s="78"/>
      <c r="C5" s="78"/>
      <c r="D5" s="78"/>
      <c r="E5" s="78"/>
      <c r="F5" s="78"/>
      <c r="G5" s="78"/>
    </row>
    <row r="6" spans="1:7" ht="12.75">
      <c r="A6" s="78" t="s">
        <v>124</v>
      </c>
      <c r="B6" s="78"/>
      <c r="C6" s="78"/>
      <c r="D6" s="78"/>
      <c r="E6" s="78"/>
      <c r="F6" s="78"/>
      <c r="G6" s="78"/>
    </row>
    <row r="8" spans="1:7" ht="12.75">
      <c r="A8" s="86" t="s">
        <v>149</v>
      </c>
      <c r="B8" s="92" t="s">
        <v>92</v>
      </c>
      <c r="C8" s="92"/>
      <c r="D8" s="92" t="s">
        <v>93</v>
      </c>
      <c r="E8" s="92"/>
      <c r="F8" s="92" t="s">
        <v>94</v>
      </c>
      <c r="G8" s="92"/>
    </row>
    <row r="9" spans="1:7" ht="12.75">
      <c r="A9" s="87"/>
      <c r="B9" s="27" t="s">
        <v>7</v>
      </c>
      <c r="C9" s="27" t="s">
        <v>8</v>
      </c>
      <c r="D9" s="27" t="s">
        <v>7</v>
      </c>
      <c r="E9" s="27" t="s">
        <v>8</v>
      </c>
      <c r="F9" s="27" t="s">
        <v>7</v>
      </c>
      <c r="G9" s="27" t="s">
        <v>8</v>
      </c>
    </row>
    <row r="10" spans="1:7" ht="19.5" customHeight="1">
      <c r="A10" s="36" t="s">
        <v>95</v>
      </c>
      <c r="B10" s="28">
        <v>67462</v>
      </c>
      <c r="C10" s="29">
        <v>100</v>
      </c>
      <c r="D10" s="28">
        <v>17474</v>
      </c>
      <c r="E10" s="29">
        <v>100</v>
      </c>
      <c r="F10" s="28">
        <v>49988</v>
      </c>
      <c r="G10" s="29">
        <v>100</v>
      </c>
    </row>
    <row r="11" spans="1:7" ht="12.75">
      <c r="A11" s="13"/>
      <c r="B11" s="13"/>
      <c r="C11" s="13"/>
      <c r="D11" s="13"/>
      <c r="E11" s="13"/>
      <c r="F11" s="13"/>
      <c r="G11" s="13"/>
    </row>
    <row r="12" spans="1:7" ht="12.75">
      <c r="A12" s="32" t="s">
        <v>96</v>
      </c>
      <c r="B12" s="21">
        <v>2883</v>
      </c>
      <c r="C12" s="22">
        <v>4.2735169428715425</v>
      </c>
      <c r="D12" s="21">
        <v>1875</v>
      </c>
      <c r="E12" s="22">
        <v>10.730227766968067</v>
      </c>
      <c r="F12" s="21">
        <v>1008</v>
      </c>
      <c r="G12" s="22">
        <v>2.0164839561494756</v>
      </c>
    </row>
    <row r="13" spans="1:7" ht="12.75">
      <c r="A13" s="32" t="s">
        <v>97</v>
      </c>
      <c r="B13" s="21">
        <v>21796</v>
      </c>
      <c r="C13" s="22">
        <v>32.30855889241351</v>
      </c>
      <c r="D13" s="21">
        <v>6999</v>
      </c>
      <c r="E13" s="22">
        <v>40.0537942085384</v>
      </c>
      <c r="F13" s="21">
        <v>14797</v>
      </c>
      <c r="G13" s="22">
        <v>29.601104265023604</v>
      </c>
    </row>
    <row r="14" spans="1:7" ht="12.75">
      <c r="A14" s="32" t="s">
        <v>98</v>
      </c>
      <c r="B14" s="21">
        <v>16013</v>
      </c>
      <c r="C14" s="22">
        <v>23.736325635172392</v>
      </c>
      <c r="D14" s="21">
        <v>2885</v>
      </c>
      <c r="E14" s="22">
        <v>16.510243790774865</v>
      </c>
      <c r="F14" s="21">
        <v>13128</v>
      </c>
      <c r="G14" s="22">
        <v>26.262302952708648</v>
      </c>
    </row>
    <row r="15" spans="1:7" ht="12.75">
      <c r="A15" s="32" t="s">
        <v>99</v>
      </c>
      <c r="B15" s="21">
        <v>14718</v>
      </c>
      <c r="C15" s="22">
        <v>21.81672645341081</v>
      </c>
      <c r="D15" s="21">
        <v>2652</v>
      </c>
      <c r="E15" s="22">
        <v>15.176834153599634</v>
      </c>
      <c r="F15" s="21">
        <v>12066</v>
      </c>
      <c r="G15" s="22">
        <v>24.13779307033688</v>
      </c>
    </row>
    <row r="16" spans="1:7" ht="12.75">
      <c r="A16" s="32" t="s">
        <v>100</v>
      </c>
      <c r="B16" s="21">
        <v>12052</v>
      </c>
      <c r="C16" s="22">
        <v>17.86487207613175</v>
      </c>
      <c r="D16" s="21">
        <v>3063</v>
      </c>
      <c r="E16" s="22">
        <v>17.528900080119033</v>
      </c>
      <c r="F16" s="21">
        <v>8989</v>
      </c>
      <c r="G16" s="22">
        <v>17.982315755781386</v>
      </c>
    </row>
    <row r="17" spans="1:7" ht="12.75">
      <c r="A17" s="26"/>
      <c r="B17" s="39"/>
      <c r="C17" s="39"/>
      <c r="D17" s="39"/>
      <c r="E17" s="25"/>
      <c r="F17" s="25"/>
      <c r="G17" s="25"/>
    </row>
    <row r="18" spans="1:7" ht="25.5">
      <c r="A18" s="24" t="s">
        <v>150</v>
      </c>
      <c r="B18" s="101" t="s">
        <v>101</v>
      </c>
      <c r="C18" s="85"/>
      <c r="D18" s="101" t="s">
        <v>102</v>
      </c>
      <c r="E18" s="85"/>
      <c r="F18" s="101" t="s">
        <v>103</v>
      </c>
      <c r="G18" s="85"/>
    </row>
    <row r="20" spans="1:7" ht="81.75" customHeight="1">
      <c r="A20" s="96" t="s">
        <v>151</v>
      </c>
      <c r="B20" s="98"/>
      <c r="C20" s="98"/>
      <c r="D20" s="98"/>
      <c r="E20" s="98"/>
      <c r="F20" s="98"/>
      <c r="G20" s="98"/>
    </row>
    <row r="22" spans="1:7" ht="19.5">
      <c r="A22" s="99" t="s">
        <v>79</v>
      </c>
      <c r="B22" s="98"/>
      <c r="C22" s="98"/>
      <c r="D22" s="98"/>
      <c r="E22" s="98"/>
      <c r="F22" s="98"/>
      <c r="G22" s="98"/>
    </row>
  </sheetData>
  <mergeCells count="14">
    <mergeCell ref="A20:G20"/>
    <mergeCell ref="A22:G22"/>
    <mergeCell ref="A3:G3"/>
    <mergeCell ref="A2:G2"/>
    <mergeCell ref="B18:C18"/>
    <mergeCell ref="D18:E18"/>
    <mergeCell ref="F18:G18"/>
    <mergeCell ref="F8:G8"/>
    <mergeCell ref="D8:E8"/>
    <mergeCell ref="B8:C8"/>
    <mergeCell ref="A8:A9"/>
    <mergeCell ref="A6:G6"/>
    <mergeCell ref="A5:G5"/>
    <mergeCell ref="A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7.69921875" defaultRowHeight="19.5"/>
  <cols>
    <col min="1" max="1" width="10.296875" style="1" customWidth="1"/>
    <col min="2" max="3" width="7.69921875" style="1" customWidth="1"/>
    <col min="4" max="5" width="8.5" style="1" customWidth="1"/>
    <col min="6" max="16384" width="7.69921875" style="1" customWidth="1"/>
  </cols>
  <sheetData>
    <row r="2" spans="1:11" ht="12.75">
      <c r="A2" s="100" t="s">
        <v>152</v>
      </c>
      <c r="B2" s="100"/>
      <c r="C2" s="100"/>
      <c r="D2" s="100"/>
      <c r="E2" s="100"/>
      <c r="F2" s="100"/>
      <c r="G2" s="100"/>
      <c r="H2" s="100"/>
      <c r="I2" s="100"/>
      <c r="J2" s="100"/>
      <c r="K2" s="100"/>
    </row>
    <row r="3" spans="1:11" ht="12.75">
      <c r="A3" s="90" t="s">
        <v>153</v>
      </c>
      <c r="B3" s="90"/>
      <c r="C3" s="90"/>
      <c r="D3" s="90"/>
      <c r="E3" s="90"/>
      <c r="F3" s="90"/>
      <c r="G3" s="90"/>
      <c r="H3" s="90"/>
      <c r="I3" s="90"/>
      <c r="J3" s="90"/>
      <c r="K3" s="90"/>
    </row>
    <row r="4" spans="1:11" ht="12.75">
      <c r="A4" s="90" t="s">
        <v>154</v>
      </c>
      <c r="B4" s="90"/>
      <c r="C4" s="90"/>
      <c r="D4" s="90"/>
      <c r="E4" s="90"/>
      <c r="F4" s="90"/>
      <c r="G4" s="90"/>
      <c r="H4" s="90"/>
      <c r="I4" s="90"/>
      <c r="J4" s="90"/>
      <c r="K4" s="90"/>
    </row>
    <row r="5" spans="1:11" ht="12.75">
      <c r="A5" s="90" t="s">
        <v>124</v>
      </c>
      <c r="B5" s="90"/>
      <c r="C5" s="90"/>
      <c r="D5" s="90"/>
      <c r="E5" s="90"/>
      <c r="F5" s="90"/>
      <c r="G5" s="90"/>
      <c r="H5" s="90"/>
      <c r="I5" s="90"/>
      <c r="J5" s="90"/>
      <c r="K5" s="90"/>
    </row>
    <row r="7" spans="1:11" ht="12.75">
      <c r="A7" s="102" t="s">
        <v>127</v>
      </c>
      <c r="B7" s="92" t="s">
        <v>1</v>
      </c>
      <c r="C7" s="92"/>
      <c r="D7" s="92"/>
      <c r="E7" s="92"/>
      <c r="F7" s="92"/>
      <c r="G7" s="92"/>
      <c r="H7" s="92"/>
      <c r="I7" s="92"/>
      <c r="J7" s="92"/>
      <c r="K7" s="92"/>
    </row>
    <row r="8" spans="1:11" ht="12.75">
      <c r="A8" s="103"/>
      <c r="B8" s="91" t="s">
        <v>2</v>
      </c>
      <c r="C8" s="91"/>
      <c r="D8" s="91" t="s">
        <v>3</v>
      </c>
      <c r="E8" s="91"/>
      <c r="F8" s="91" t="s">
        <v>4</v>
      </c>
      <c r="G8" s="91"/>
      <c r="H8" s="91" t="s">
        <v>5</v>
      </c>
      <c r="I8" s="91"/>
      <c r="J8" s="91" t="s">
        <v>6</v>
      </c>
      <c r="K8" s="91"/>
    </row>
    <row r="9" spans="1:11" ht="12.75">
      <c r="A9" s="104"/>
      <c r="B9" s="26" t="s">
        <v>7</v>
      </c>
      <c r="C9" s="26" t="s">
        <v>8</v>
      </c>
      <c r="D9" s="27" t="s">
        <v>7</v>
      </c>
      <c r="E9" s="27" t="s">
        <v>8</v>
      </c>
      <c r="F9" s="27" t="s">
        <v>7</v>
      </c>
      <c r="G9" s="27" t="s">
        <v>8</v>
      </c>
      <c r="H9" s="27" t="s">
        <v>7</v>
      </c>
      <c r="I9" s="27" t="s">
        <v>8</v>
      </c>
      <c r="J9" s="27" t="s">
        <v>7</v>
      </c>
      <c r="K9" s="27" t="s">
        <v>8</v>
      </c>
    </row>
    <row r="10" spans="1:11" ht="12.75">
      <c r="A10" s="42"/>
      <c r="B10" s="13"/>
      <c r="C10" s="13"/>
      <c r="D10" s="13"/>
      <c r="E10" s="13"/>
      <c r="F10" s="13"/>
      <c r="G10" s="13"/>
      <c r="H10" s="13"/>
      <c r="I10" s="13"/>
      <c r="J10" s="13"/>
      <c r="K10" s="13"/>
    </row>
    <row r="11" spans="1:11" ht="12.75">
      <c r="A11" s="20" t="s">
        <v>84</v>
      </c>
      <c r="B11" s="21">
        <v>167</v>
      </c>
      <c r="C11" s="22">
        <v>39.201877934272304</v>
      </c>
      <c r="D11" s="21">
        <v>65</v>
      </c>
      <c r="E11" s="22">
        <v>47.44525547445255</v>
      </c>
      <c r="F11" s="21">
        <v>100</v>
      </c>
      <c r="G11" s="22">
        <v>35.46099290780142</v>
      </c>
      <c r="H11" s="21">
        <v>1</v>
      </c>
      <c r="I11" s="34" t="s">
        <v>130</v>
      </c>
      <c r="J11" s="21">
        <v>1</v>
      </c>
      <c r="K11" s="34" t="s">
        <v>130</v>
      </c>
    </row>
    <row r="12" spans="1:11" ht="12.75">
      <c r="A12" s="20" t="s">
        <v>134</v>
      </c>
      <c r="B12" s="21">
        <v>11698</v>
      </c>
      <c r="C12" s="22">
        <v>57.84216772151899</v>
      </c>
      <c r="D12" s="21">
        <v>7036</v>
      </c>
      <c r="E12" s="22">
        <v>60.21910304690174</v>
      </c>
      <c r="F12" s="21">
        <v>4480</v>
      </c>
      <c r="G12" s="22">
        <v>54.66748017083588</v>
      </c>
      <c r="H12" s="21">
        <v>157</v>
      </c>
      <c r="I12" s="22">
        <v>53.40136054421769</v>
      </c>
      <c r="J12" s="21">
        <v>25</v>
      </c>
      <c r="K12" s="22">
        <v>49.01960784313725</v>
      </c>
    </row>
    <row r="13" spans="1:11" ht="12.75">
      <c r="A13" s="20" t="s">
        <v>135</v>
      </c>
      <c r="B13" s="21">
        <v>28800</v>
      </c>
      <c r="C13" s="22">
        <v>72.01260220538595</v>
      </c>
      <c r="D13" s="21">
        <v>22011</v>
      </c>
      <c r="E13" s="22">
        <v>75.33627682513605</v>
      </c>
      <c r="F13" s="21">
        <v>6373</v>
      </c>
      <c r="G13" s="22">
        <v>63.03036297102166</v>
      </c>
      <c r="H13" s="21">
        <v>365</v>
      </c>
      <c r="I13" s="22">
        <v>63.47826086956522</v>
      </c>
      <c r="J13" s="21">
        <v>51</v>
      </c>
      <c r="K13" s="22">
        <v>56.666666666666664</v>
      </c>
    </row>
    <row r="14" spans="1:11" ht="12.75">
      <c r="A14" s="20" t="s">
        <v>136</v>
      </c>
      <c r="B14" s="21">
        <v>41016</v>
      </c>
      <c r="C14" s="22">
        <v>84.62839929022408</v>
      </c>
      <c r="D14" s="21">
        <v>35088</v>
      </c>
      <c r="E14" s="22">
        <v>87.13618754345882</v>
      </c>
      <c r="F14" s="21">
        <v>5173</v>
      </c>
      <c r="G14" s="22">
        <v>71.59861591695503</v>
      </c>
      <c r="H14" s="21">
        <v>666</v>
      </c>
      <c r="I14" s="22">
        <v>78.26086956521739</v>
      </c>
      <c r="J14" s="21">
        <v>89</v>
      </c>
      <c r="K14" s="22">
        <v>72.95081967213115</v>
      </c>
    </row>
    <row r="15" spans="1:11" ht="12.75">
      <c r="A15" s="20" t="s">
        <v>137</v>
      </c>
      <c r="B15" s="21">
        <v>27854</v>
      </c>
      <c r="C15" s="22">
        <v>86.88626863809345</v>
      </c>
      <c r="D15" s="21">
        <v>24164</v>
      </c>
      <c r="E15" s="22">
        <v>89.05432298960714</v>
      </c>
      <c r="F15" s="21">
        <v>3093</v>
      </c>
      <c r="G15" s="22">
        <v>73.87150704561739</v>
      </c>
      <c r="H15" s="21">
        <v>502</v>
      </c>
      <c r="I15" s="22">
        <v>81.6260162601626</v>
      </c>
      <c r="J15" s="21">
        <v>95</v>
      </c>
      <c r="K15" s="22">
        <v>77.8688524590164</v>
      </c>
    </row>
    <row r="16" spans="1:11" ht="12.75">
      <c r="A16" s="20" t="s">
        <v>138</v>
      </c>
      <c r="B16" s="21">
        <v>8881</v>
      </c>
      <c r="C16" s="22">
        <v>85.22214758660397</v>
      </c>
      <c r="D16" s="21">
        <v>7544</v>
      </c>
      <c r="E16" s="22">
        <v>88.2132834424696</v>
      </c>
      <c r="F16" s="21">
        <v>1131</v>
      </c>
      <c r="G16" s="22">
        <v>70.99811676082862</v>
      </c>
      <c r="H16" s="21">
        <v>176</v>
      </c>
      <c r="I16" s="22">
        <v>74.26160337552743</v>
      </c>
      <c r="J16" s="21">
        <v>30</v>
      </c>
      <c r="K16" s="22">
        <v>76.92307692307693</v>
      </c>
    </row>
    <row r="17" spans="1:11" ht="12.75">
      <c r="A17" s="20" t="s">
        <v>90</v>
      </c>
      <c r="B17" s="21">
        <v>1127</v>
      </c>
      <c r="C17" s="22">
        <v>79.25457102672293</v>
      </c>
      <c r="D17" s="21">
        <v>930</v>
      </c>
      <c r="E17" s="22">
        <v>81.86619718309859</v>
      </c>
      <c r="F17" s="21">
        <v>165</v>
      </c>
      <c r="G17" s="22">
        <v>70.2127659574468</v>
      </c>
      <c r="H17" s="21">
        <v>28</v>
      </c>
      <c r="I17" s="22">
        <v>60.86956521739131</v>
      </c>
      <c r="J17" s="21">
        <v>4</v>
      </c>
      <c r="K17" s="34" t="s">
        <v>130</v>
      </c>
    </row>
    <row r="18" spans="1:11" ht="12.75">
      <c r="A18" s="20" t="s">
        <v>26</v>
      </c>
      <c r="B18" s="13"/>
      <c r="C18" s="13"/>
      <c r="D18" s="13"/>
      <c r="E18" s="22"/>
      <c r="F18" s="13"/>
      <c r="G18" s="13"/>
      <c r="H18" s="13"/>
      <c r="I18" s="13"/>
      <c r="J18" s="13"/>
      <c r="K18" s="13"/>
    </row>
    <row r="19" spans="1:11" ht="12.75">
      <c r="A19" s="43"/>
      <c r="B19" s="13"/>
      <c r="C19" s="13"/>
      <c r="D19" s="13"/>
      <c r="E19" s="22"/>
      <c r="F19" s="13"/>
      <c r="G19" s="13"/>
      <c r="H19" s="13"/>
      <c r="I19" s="13"/>
      <c r="J19" s="13"/>
      <c r="K19" s="13"/>
    </row>
    <row r="20" spans="1:11" ht="19.5" customHeight="1">
      <c r="A20" s="27" t="s">
        <v>91</v>
      </c>
      <c r="B20" s="28">
        <v>119586</v>
      </c>
      <c r="C20" s="29">
        <v>78.11993728769271</v>
      </c>
      <c r="D20" s="28">
        <v>96873</v>
      </c>
      <c r="E20" s="29">
        <v>81.97072262650195</v>
      </c>
      <c r="F20" s="28">
        <v>20523</v>
      </c>
      <c r="G20" s="29">
        <v>64.45260976069342</v>
      </c>
      <c r="H20" s="28">
        <v>1895</v>
      </c>
      <c r="I20" s="29">
        <v>72.24552039649257</v>
      </c>
      <c r="J20" s="28">
        <v>295</v>
      </c>
      <c r="K20" s="29">
        <v>67.81609195402298</v>
      </c>
    </row>
    <row r="21" spans="1:11" ht="25.5">
      <c r="A21" s="33" t="s">
        <v>128</v>
      </c>
      <c r="B21" s="105">
        <v>26.856</v>
      </c>
      <c r="C21" s="85"/>
      <c r="D21" s="105">
        <v>27.282</v>
      </c>
      <c r="E21" s="85"/>
      <c r="F21" s="105">
        <v>23.921</v>
      </c>
      <c r="G21" s="85"/>
      <c r="H21" s="105">
        <v>27.849</v>
      </c>
      <c r="I21" s="85"/>
      <c r="J21" s="105">
        <v>28.421</v>
      </c>
      <c r="K21" s="85"/>
    </row>
    <row r="23" ht="12.75">
      <c r="A23" s="2" t="s">
        <v>155</v>
      </c>
    </row>
    <row r="25" spans="1:7" ht="19.5">
      <c r="A25" s="99" t="s">
        <v>79</v>
      </c>
      <c r="B25" s="98"/>
      <c r="C25" s="98"/>
      <c r="D25" s="98"/>
      <c r="E25" s="98"/>
      <c r="F25" s="98"/>
      <c r="G25" s="98"/>
    </row>
  </sheetData>
  <mergeCells count="17">
    <mergeCell ref="A25:G25"/>
    <mergeCell ref="A5:K5"/>
    <mergeCell ref="A4:K4"/>
    <mergeCell ref="A3:K3"/>
    <mergeCell ref="J21:K21"/>
    <mergeCell ref="H21:I21"/>
    <mergeCell ref="F21:G21"/>
    <mergeCell ref="D21:E21"/>
    <mergeCell ref="B21:C21"/>
    <mergeCell ref="A2:K2"/>
    <mergeCell ref="J8:K8"/>
    <mergeCell ref="B7:K7"/>
    <mergeCell ref="A7:A9"/>
    <mergeCell ref="B8:C8"/>
    <mergeCell ref="D8:E8"/>
    <mergeCell ref="F8:G8"/>
    <mergeCell ref="H8:I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2003-10-24T20:59:35Z</cp:lastPrinted>
  <dcterms:created xsi:type="dcterms:W3CDTF">2003-06-13T17:00:54Z</dcterms:created>
  <dcterms:modified xsi:type="dcterms:W3CDTF">2003-10-27T12:33:34Z</dcterms:modified>
  <cp:category/>
  <cp:version/>
  <cp:contentType/>
  <cp:contentStatus/>
</cp:coreProperties>
</file>