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690" windowHeight="6705"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s>
  <definedNames>
    <definedName name="_xlnm.Print_Area" localSheetId="1">'Overview'!$A$2:$D$22</definedName>
    <definedName name="_xlnm.Print_Area" localSheetId="2">'Table 1'!$A$2:$E$34</definedName>
    <definedName name="_xlnm.Print_Area" localSheetId="11">'Table 10'!$A$2:$Q$23</definedName>
    <definedName name="_xlnm.Print_Area" localSheetId="12">'Table 12'!$A$2:$Q$21</definedName>
    <definedName name="_xlnm.Print_Area" localSheetId="13">'Table 13'!$A$2:$Q$14</definedName>
    <definedName name="_xlnm.Print_Area" localSheetId="14">'Table 14'!$A$2:$Q$22</definedName>
    <definedName name="_xlnm.Print_Area" localSheetId="15">'Table 15'!$A$2:$Q$20</definedName>
    <definedName name="_xlnm.Print_Area" localSheetId="16">'Table 16'!$A$2:$Q$20</definedName>
    <definedName name="_xlnm.Print_Area" localSheetId="17">'Table 17'!$A$2:$F$35</definedName>
    <definedName name="_xlnm.Print_Area" localSheetId="18">'Table 18'!$A$2:$E$41</definedName>
    <definedName name="_xlnm.Print_Area" localSheetId="3">'Table 2'!$A$2:$Q$19</definedName>
    <definedName name="_xlnm.Print_Area" localSheetId="4">'Table 3'!$A$2:$C$34</definedName>
    <definedName name="_xlnm.Print_Area" localSheetId="5">'Table 4'!$A$2:$C$30</definedName>
    <definedName name="_xlnm.Print_Area" localSheetId="6">'Table 5'!$A$2:$G$16</definedName>
    <definedName name="_xlnm.Print_Area" localSheetId="7">'Table 6'!$A$2:$Q$19</definedName>
    <definedName name="_xlnm.Print_Area" localSheetId="8">'Table 7'!$A$2:$I$19</definedName>
    <definedName name="_xlnm.Print_Area" localSheetId="9">'Table 8'!$A$2:$Q$15</definedName>
    <definedName name="_xlnm.Print_Area" localSheetId="10">'Table 9'!$A$2:$Q$17</definedName>
  </definedNames>
  <calcPr fullCalcOnLoad="1"/>
</workbook>
</file>

<file path=xl/sharedStrings.xml><?xml version="1.0" encoding="utf-8"?>
<sst xmlns="http://schemas.openxmlformats.org/spreadsheetml/2006/main" count="1140" uniqueCount="330">
  <si>
    <t>Note:      Records of other race or with race not stated are included only in the "All Races" column. Asterisk (*) indicates that the data do not meet standards or reliability or precision.</t>
  </si>
  <si>
    <t>by Race and Ancestry of Mother</t>
  </si>
  <si>
    <t>Numbers and Percents of Live Births With Abnormal Conditions</t>
  </si>
  <si>
    <t>Live Births</t>
  </si>
  <si>
    <t>Sets of Twins</t>
  </si>
  <si>
    <t>Sets of Triplets</t>
  </si>
  <si>
    <t>Sets of 4 or More</t>
  </si>
  <si>
    <t>Note:      Asterisk (*) indicates that the data do not meet standards or reliability or precision.</t>
  </si>
  <si>
    <t>Total Resident Live Births</t>
  </si>
  <si>
    <t>Resident Live Births per Day</t>
  </si>
  <si>
    <t>Low Birthweight Live Births</t>
  </si>
  <si>
    <t>Live Births with No Prenatal Care</t>
  </si>
  <si>
    <t>Home Births</t>
  </si>
  <si>
    <t>Live Born Sets of Twins</t>
  </si>
  <si>
    <t>Live Born Sets of Triplets</t>
  </si>
  <si>
    <t>Live Born Multiple Births of Four or More</t>
  </si>
  <si>
    <t>Male Live Births per 100 Female Live Births</t>
  </si>
  <si>
    <t>Total Resident Fetal Deaths</t>
  </si>
  <si>
    <t>Table 1.1</t>
  </si>
  <si>
    <t>Live Births and Crude Birth Rates</t>
  </si>
  <si>
    <t>Michigan and United States Residents</t>
  </si>
  <si>
    <t>United States</t>
  </si>
  <si>
    <t>Michigan</t>
  </si>
  <si>
    <t>Population</t>
  </si>
  <si>
    <t>Number</t>
  </si>
  <si>
    <t>Rate</t>
  </si>
  <si>
    <t>Year</t>
  </si>
  <si>
    <t>---</t>
  </si>
  <si>
    <t>1900</t>
  </si>
  <si>
    <t>2,618,000</t>
  </si>
  <si>
    <t>1930</t>
  </si>
  <si>
    <t>4,257,850</t>
  </si>
  <si>
    <t>1960</t>
  </si>
  <si>
    <t>3,731,386</t>
  </si>
  <si>
    <t>1970</t>
  </si>
  <si>
    <t>3,612,258</t>
  </si>
  <si>
    <t>1980</t>
  </si>
  <si>
    <t>4,158,212</t>
  </si>
  <si>
    <t>1990</t>
  </si>
  <si>
    <t>4,110,907</t>
  </si>
  <si>
    <t>1991</t>
  </si>
  <si>
    <t>4,065,014</t>
  </si>
  <si>
    <t>1992</t>
  </si>
  <si>
    <t>1993</t>
  </si>
  <si>
    <t>Table 1.2</t>
  </si>
  <si>
    <t>Live Births and Percent Distribution by Age, Race and Ancestry of Mother,</t>
  </si>
  <si>
    <t>Race</t>
  </si>
  <si>
    <t>Ancestry</t>
  </si>
  <si>
    <t>Mother</t>
  </si>
  <si>
    <t>All Races</t>
  </si>
  <si>
    <t>White</t>
  </si>
  <si>
    <t>Black</t>
  </si>
  <si>
    <t>Amer. Indian</t>
  </si>
  <si>
    <t>Asian &amp; P.I.</t>
  </si>
  <si>
    <t>All Other Races</t>
  </si>
  <si>
    <t>Arab</t>
  </si>
  <si>
    <t>Hispanic</t>
  </si>
  <si>
    <t>%</t>
  </si>
  <si>
    <t>All Other</t>
  </si>
  <si>
    <t>Unknown</t>
  </si>
  <si>
    <t>&lt; 15</t>
  </si>
  <si>
    <t>15-19</t>
  </si>
  <si>
    <t>20-24</t>
  </si>
  <si>
    <t>25-29</t>
  </si>
  <si>
    <t>30-34</t>
  </si>
  <si>
    <t>35-39</t>
  </si>
  <si>
    <t>40 +</t>
  </si>
  <si>
    <t>Not Stated</t>
  </si>
  <si>
    <t xml:space="preserve">    Total</t>
  </si>
  <si>
    <t>Median Age at</t>
  </si>
  <si>
    <t>Last Birthday</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</si>
  <si>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</si>
  <si>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</si>
  <si>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</si>
  <si>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</si>
  <si>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</si>
  <si>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</si>
  <si>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</si>
  <si>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</si>
  <si>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</si>
  <si>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</si>
  <si>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</si>
  <si>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</si>
  <si>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American Indian</t>
  </si>
  <si>
    <t xml:space="preserve">   Asian &amp; P.I.</t>
  </si>
  <si>
    <t xml:space="preserve">      Other</t>
  </si>
  <si>
    <t xml:space="preserve">       Arab</t>
  </si>
  <si>
    <t xml:space="preserve">    Hispanic</t>
  </si>
  <si>
    <t>-</t>
  </si>
  <si>
    <t>Total</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</si>
  <si>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</si>
  <si>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</si>
  <si>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</si>
  <si>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</si>
  <si>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</si>
  <si>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</si>
  <si>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</si>
  <si>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</si>
  <si>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</si>
  <si>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</si>
  <si>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</si>
  <si>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</si>
  <si>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</si>
  <si>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</si>
  <si>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Table 1.4</t>
  </si>
  <si>
    <t>Fertility Rates by Race of Mother</t>
  </si>
  <si>
    <t xml:space="preserve">   Fertility Rate</t>
  </si>
  <si>
    <t>Percent</t>
  </si>
  <si>
    <t>Table 1.5</t>
  </si>
  <si>
    <t>Prior Live Birth</t>
  </si>
  <si>
    <t xml:space="preserve">  Total</t>
  </si>
  <si>
    <t xml:space="preserve">  &lt; 1</t>
  </si>
  <si>
    <t xml:space="preserve">  1 - 2</t>
  </si>
  <si>
    <t xml:space="preserve">  2 - 3</t>
  </si>
  <si>
    <t xml:space="preserve">  3 - 5</t>
  </si>
  <si>
    <t xml:space="preserve">  5 +</t>
  </si>
  <si>
    <t>Table 1.6</t>
  </si>
  <si>
    <t>Beginning in the First Trimester by Age, Race and Ancestry of Mother</t>
  </si>
  <si>
    <t>Asian  &amp; P.I.</t>
  </si>
  <si>
    <t>&lt;15</t>
  </si>
  <si>
    <t>40+</t>
  </si>
  <si>
    <t>Table 1.7</t>
  </si>
  <si>
    <t>Live Births and Birth Ratios with No Prenatal Care by Age and Race of Mother</t>
  </si>
  <si>
    <t>Ratio</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</si>
  <si>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</si>
  <si>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</si>
  <si>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</si>
  <si>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</si>
  <si>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</si>
  <si>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</si>
  <si>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</si>
  <si>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</si>
  <si>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</si>
  <si>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</si>
  <si>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</si>
  <si>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</si>
  <si>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</si>
  <si>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</si>
  <si>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</si>
  <si>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</si>
  <si>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</si>
  <si>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</si>
  <si>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</si>
  <si>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</si>
  <si>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</si>
  <si>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</si>
  <si>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</si>
  <si>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</si>
  <si>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</si>
  <si>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</si>
  <si>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Numbers and Percents of Live Births by Birth Weight, Race and Ancestry of Mother,</t>
  </si>
  <si>
    <t>&lt;750</t>
  </si>
  <si>
    <t>750 - 1,499</t>
  </si>
  <si>
    <t>2,500+</t>
  </si>
  <si>
    <t>Mean weight</t>
  </si>
  <si>
    <t>Median weight</t>
  </si>
  <si>
    <t xml:space="preserve"> by Level of Prenatal Care, Race and Ancestry of Mother,</t>
  </si>
  <si>
    <t>Table 1.12</t>
  </si>
  <si>
    <t>Numbers and Percents of Live Births by</t>
  </si>
  <si>
    <t>Complications of Labor/Delivery, Race and Ancestry of Mother</t>
  </si>
  <si>
    <t>Meconium, moderate/heavy</t>
  </si>
  <si>
    <t>Fetal distress</t>
  </si>
  <si>
    <t>Cephalopelvic disproportion</t>
  </si>
  <si>
    <t>Total Live Births</t>
  </si>
  <si>
    <t>Table 1.13</t>
  </si>
  <si>
    <t>Numbers and Percents of Live Births by Maternal Risk Factors, Race and Ancestry of Mother</t>
  </si>
  <si>
    <t xml:space="preserve">      Race</t>
  </si>
  <si>
    <t xml:space="preserve">    Maternal Risk Factors</t>
  </si>
  <si>
    <t>Smoked tobacco while pregnant</t>
  </si>
  <si>
    <t>Weight gain less than 16 pounds while pregnant</t>
  </si>
  <si>
    <t>Drank alcohol while pregnant</t>
  </si>
  <si>
    <t>Table 1.14</t>
  </si>
  <si>
    <t>Numbers and Percents of Live Births by Medical Risk Factors, Race and Ancestry of Mother</t>
  </si>
  <si>
    <t xml:space="preserve">  Race</t>
  </si>
  <si>
    <t>Risk Factors</t>
  </si>
  <si>
    <t xml:space="preserve">Amer. Indian      </t>
  </si>
  <si>
    <t>Hypertension, pregnancy-associated</t>
  </si>
  <si>
    <t>Diabetes</t>
  </si>
  <si>
    <t>Previous infant 4000+ grams</t>
  </si>
  <si>
    <t>Herpes</t>
  </si>
  <si>
    <t>RH Sensitive</t>
  </si>
  <si>
    <t>Hypertension, chronic</t>
  </si>
  <si>
    <t>Table 1.15</t>
  </si>
  <si>
    <t>Numbers and Percents of Live Births by Method of Delivery, Race and Ancestry of Mother</t>
  </si>
  <si>
    <t xml:space="preserve">      Procedures</t>
  </si>
  <si>
    <t xml:space="preserve">      Method</t>
  </si>
  <si>
    <t>Table 1.16</t>
  </si>
  <si>
    <t xml:space="preserve">   Abnormal Conditions</t>
  </si>
  <si>
    <t>Assisted ventilation &lt;30 minutes</t>
  </si>
  <si>
    <t>Hyaline membrane disease/RDS</t>
  </si>
  <si>
    <t>Assisted ventilation &gt;30 minutes</t>
  </si>
  <si>
    <t>Birth injury</t>
  </si>
  <si>
    <t>At least one condition</t>
  </si>
  <si>
    <t>Table 1.17</t>
  </si>
  <si>
    <t>Live Births by Plurality</t>
  </si>
  <si>
    <t>Table 1.18</t>
  </si>
  <si>
    <t>Michigan Live Births</t>
  </si>
  <si>
    <t>Occurring Outside Michigan to Michigan Residents by Place of Occurrence</t>
  </si>
  <si>
    <t>Geographic Area</t>
  </si>
  <si>
    <t>Ohio</t>
  </si>
  <si>
    <t>Indiana</t>
  </si>
  <si>
    <t>Wisconsin</t>
  </si>
  <si>
    <t>Illinois</t>
  </si>
  <si>
    <t>Florida</t>
  </si>
  <si>
    <t>New York</t>
  </si>
  <si>
    <t>Texas</t>
  </si>
  <si>
    <t>Pennsylvania</t>
  </si>
  <si>
    <t>Tennessee</t>
  </si>
  <si>
    <t>South Carolina</t>
  </si>
  <si>
    <t>Georgia</t>
  </si>
  <si>
    <t>North Carolina</t>
  </si>
  <si>
    <t>Other States</t>
  </si>
  <si>
    <t>Canada</t>
  </si>
  <si>
    <t>Other Countries</t>
  </si>
  <si>
    <t>Minnesota</t>
  </si>
  <si>
    <t>Arizona</t>
  </si>
  <si>
    <t>Maryland</t>
  </si>
  <si>
    <t>Alabama</t>
  </si>
  <si>
    <t>California</t>
  </si>
  <si>
    <t>Males</t>
  </si>
  <si>
    <t>Females</t>
  </si>
  <si>
    <t>Table 1.8</t>
  </si>
  <si>
    <t>All Race</t>
  </si>
  <si>
    <t>Previous preterm or small-for-gestational age infant</t>
  </si>
  <si>
    <t>Virginia</t>
  </si>
  <si>
    <t>New Jersey</t>
  </si>
  <si>
    <t>Median Age at Last Birthday</t>
  </si>
  <si>
    <t>Note:      Totals may not add to 100 percent due to rounding. Records with race not stated are included only in the "All Races" column. Asterisk (*) indicates that the data do not meet standards of reliability or precision.  Records with age not stated are included only in the "Total" row.</t>
  </si>
  <si>
    <t>Care should be taken drawing inferences from rates based on small numbers of events or a small population base. These rates tend to exhibit considerable variation which may negate their usefulness for comparative purposes.</t>
  </si>
  <si>
    <t>Note:  Fertility rates are live births per 1,000 female population ages 15-44.</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</si>
  <si>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</si>
  <si>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Note:      Percents are calculated by using the numbers in Table 1.2 as the denominator. Records of other races or with race not stated are included only in the "All Races" column.  Records with age not stated are included only in the "Total" row.  Asterisk (*) indicates that data do not meet standards of reliabilty or precision.</t>
  </si>
  <si>
    <t>Care should be taken in drawing inferences from rates based on small numbers of events or a small population base. These rates tend exhibit considerable variation which may negate their usefulness for comparative purposes.</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</si>
  <si>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</si>
  <si>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</si>
  <si>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</si>
  <si>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1,500 - 2,499</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</si>
  <si>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</si>
  <si>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Live Births to Residents Occurring Outside Michigan</t>
  </si>
  <si>
    <t>Live Births to Non-residents Occurring in Michigan</t>
  </si>
  <si>
    <t>Note:      Records of other race or with race not stated are included only in the "All Races" column. Vaginal birth method includes "Vaginal birth after previous C-section".  Asterisk (*) indicates that data do not meet standards of reliability or precision.</t>
  </si>
  <si>
    <t>Care should be taken in drawing inferences from rates based on small numbers of events or a small population base. These rates tend exhibit considerable varation which may negate their usefulness for comparative purposes.</t>
  </si>
  <si>
    <t>At least one medical risk</t>
  </si>
  <si>
    <t>Hydramnios/ Oligohydramnios</t>
  </si>
  <si>
    <t>Note:      Records of other race or with race not stated are included only in the "All Races" column. Births with at least one medical risk does not equal the sum of all the risk factors specified because mothers may have multiple risk factors.  Asterisk (*) indicates that the data do not meet standards of reliabilty or precision.</t>
  </si>
  <si>
    <t>At least one complication</t>
  </si>
  <si>
    <t>Note:  Rates are live births per 1,000 female population ages 15-44.</t>
  </si>
  <si>
    <t>Median Time Span</t>
  </si>
  <si>
    <t>Age of Mother in Years</t>
  </si>
  <si>
    <t>Time Span in Years</t>
  </si>
  <si>
    <t>Other Prior Termination</t>
  </si>
  <si>
    <t>Live Births to Women Reporting Prior Pregnancy Terminations by Time Span Between Last and Current Termination and by Whether Prior Termination Resulted in a Live Birth or Other Termination</t>
  </si>
  <si>
    <t>Weight at Birth in Grams</t>
  </si>
  <si>
    <t>Complications of Labor/Delivery</t>
  </si>
  <si>
    <t>Breech/Malpresent-ation</t>
  </si>
  <si>
    <t>Note:      Records of other race or with race not stated are included only in the "All Races" column. Asterisk (*) indicates that the data do not meet standards of reliabilty or precision.</t>
  </si>
  <si>
    <t>Care should be taken in drawing inferences from rates based on small numbers of events or a small population base. These rates tend to exhibit considerable variation which may negate their usefulness for comparative purposes.</t>
  </si>
  <si>
    <t>Procedures During and Method of Delivery</t>
  </si>
  <si>
    <t>Vacuum</t>
  </si>
  <si>
    <t>Forceps</t>
  </si>
  <si>
    <t>Vaginal birth</t>
  </si>
  <si>
    <t>Vaginal birth after previous C-section</t>
  </si>
  <si>
    <t>Primary C-section</t>
  </si>
  <si>
    <t>Repeat C-section</t>
  </si>
  <si>
    <t>Unknown method</t>
  </si>
  <si>
    <t>Seizures</t>
  </si>
  <si>
    <t>5 minute Apgar score &lt; 7</t>
  </si>
  <si>
    <t>Louisiana</t>
  </si>
  <si>
    <t>Missouri</t>
  </si>
  <si>
    <t>Febrile (&gt;100F or 38C)</t>
  </si>
  <si>
    <t xml:space="preserve">All Other </t>
  </si>
  <si>
    <t>Female Population</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</si>
  <si>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</si>
  <si>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Meconium aspiration</t>
  </si>
  <si>
    <t>Dysfunctional labor</t>
  </si>
  <si>
    <t>Lung disease</t>
  </si>
  <si>
    <t>Note:  Rates are live births per 1,000 population.</t>
  </si>
  <si>
    <t>Anemia (Hct. 30/Hgb. 10)</t>
  </si>
  <si>
    <t>Crude Birth Rate (births per 1,000 population)</t>
  </si>
  <si>
    <t>Fertility Rate (births per 1,000 women 15-44)</t>
  </si>
  <si>
    <t>First Births (percent of total live births)</t>
  </si>
  <si>
    <t>Median Birthweight in Grams (live births)</t>
  </si>
  <si>
    <t>Low Birthweight Ratio (per 1,000 live births)</t>
  </si>
  <si>
    <t>Median Age of Mother (live births)</t>
  </si>
  <si>
    <t>No Prenatal Care Ratio (per 1,000 live births)</t>
  </si>
  <si>
    <t>Numbers and Percents of Live Births by Level of Prenatal Care, Race and Ancestry of Mother</t>
  </si>
  <si>
    <t>Connecticut</t>
  </si>
  <si>
    <t>and Occurring in Michigan to Non-Michigan Residents</t>
  </si>
  <si>
    <t>First Births Add Variable #36 (1-19) and Variable #37 (1-10) and subtract from total births</t>
  </si>
  <si>
    <t xml:space="preserve">* </t>
  </si>
  <si>
    <t>2 yrs., 7 mos</t>
  </si>
  <si>
    <t>2 yrs., 9 mos</t>
  </si>
  <si>
    <t xml:space="preserve"> 1 yrs., 8 mos</t>
  </si>
  <si>
    <t>An Overview, 2004</t>
  </si>
  <si>
    <t>Source:  2004 Michigan Residents Birth File, Vital Records and Health Data Development Section, MDCH</t>
  </si>
  <si>
    <t>Selected Years, 1900 - 2004</t>
  </si>
  <si>
    <t>Michigan Residents, 2004</t>
  </si>
  <si>
    <t>Michigan Residents, Selected Years, 1970-2004</t>
  </si>
  <si>
    <t>Percent Change 1970 - 2004</t>
  </si>
  <si>
    <t>Source:  1970-2004 Michigan Residents Birth File, Vital Records and Health Data Development Section, MDCH</t>
  </si>
  <si>
    <t>Source:  2004 Michigan Resident Birth File, Vital Records and Health Data Development Section, MDCH</t>
  </si>
  <si>
    <t>Michigan Residents, 1980 - 2004</t>
  </si>
  <si>
    <t>Source:  1980 - 2004 Michigan Residents Birth File, Vital Records and Health Data Development Section, MDCH</t>
  </si>
  <si>
    <t>by Place of Residence, 2004</t>
  </si>
  <si>
    <t>2003 U.S. has been changed to final data</t>
  </si>
  <si>
    <t>Revised date: 10/28/2005</t>
  </si>
  <si>
    <t>INDEX</t>
  </si>
  <si>
    <r>
      <t>Table 1</t>
    </r>
    <r>
      <rPr>
        <sz val="10"/>
        <rFont val="Comic Sans MS"/>
        <family val="4"/>
      </rPr>
      <t xml:space="preserve">  Live Births and Crude Birth Rates Michigan and United States Residents Selected Years, 1900 - 2004</t>
    </r>
  </si>
  <si>
    <r>
      <t>Table 2</t>
    </r>
    <r>
      <rPr>
        <sz val="10"/>
        <rFont val="Comic Sans MS"/>
        <family val="4"/>
      </rPr>
      <t xml:space="preserve"> Live Births and Percent Distribution by Age, Race and Ancestry of Mother, Michigan Residents, 2004</t>
    </r>
  </si>
  <si>
    <r>
      <t>Table 3</t>
    </r>
    <r>
      <rPr>
        <sz val="10"/>
        <rFont val="Comic Sans MS"/>
        <family val="4"/>
      </rPr>
      <t xml:space="preserve"> Fertility Rates Michigan and United States Residents Selected Years, 1900 - 2004</t>
    </r>
  </si>
  <si>
    <r>
      <t>Table 4</t>
    </r>
    <r>
      <rPr>
        <sz val="10"/>
        <rFont val="Comic Sans MS"/>
        <family val="4"/>
      </rPr>
      <t xml:space="preserve"> Fertility Rates by Race of Mother, Michigan Residents, 1970 - 2004</t>
    </r>
  </si>
  <si>
    <r>
      <t>Table 5</t>
    </r>
    <r>
      <rPr>
        <sz val="10"/>
        <rFont val="Comic Sans MS"/>
        <family val="4"/>
      </rPr>
      <t xml:space="preserve"> Live Births to Women Reporting Prior Pregnancy Terminations by Time Span Between Last and Current Termination and by Whether Prior Termination Resulted in a Live Birth or a Fetal Death, Michigan Residents, 2004</t>
    </r>
  </si>
  <si>
    <r>
      <t>Table 6</t>
    </r>
    <r>
      <rPr>
        <sz val="10"/>
        <rFont val="Comic Sans MS"/>
        <family val="4"/>
      </rPr>
      <t xml:space="preserve"> Number and Percents of Live Births with Prenatal Care Beginning in the First Trimester by Age, Race and Ancestry of Mother, Michigan Residents, 2004</t>
    </r>
  </si>
  <si>
    <r>
      <t>Table 7</t>
    </r>
    <r>
      <rPr>
        <sz val="10"/>
        <rFont val="Comic Sans MS"/>
        <family val="4"/>
      </rPr>
      <t xml:space="preserve"> Live Births and Birth Ratios with No Prenatal Care by Age and Race  of Mother, Michigan Residents, 2004</t>
    </r>
  </si>
  <si>
    <r>
      <t>Table 8</t>
    </r>
    <r>
      <rPr>
        <sz val="10"/>
        <rFont val="Comic Sans MS"/>
        <family val="4"/>
      </rPr>
      <t xml:space="preserve"> Number and Percent of Live Births by Level of Prenatal Care, Race and Ancestry of Mother, Michigan Residents, 2004</t>
    </r>
  </si>
  <si>
    <r>
      <t>Table 9</t>
    </r>
    <r>
      <rPr>
        <sz val="10"/>
        <rFont val="Comic Sans MS"/>
        <family val="4"/>
      </rPr>
      <t xml:space="preserve"> Number and Percent of Live Births by Birth Weight, Race and Ancestry of Mother, Michigan Residents, 2004</t>
    </r>
  </si>
  <si>
    <r>
      <t>Table 10</t>
    </r>
    <r>
      <rPr>
        <sz val="10"/>
        <rFont val="Comic Sans MS"/>
        <family val="4"/>
      </rPr>
      <t xml:space="preserve"> Number and Percent of Low Birthweight Live Births by Level of Prenatal Care, Race and Ancestry of Mother, Michigan Residents, 2004</t>
    </r>
  </si>
  <si>
    <r>
      <t>Table 12</t>
    </r>
    <r>
      <rPr>
        <sz val="10"/>
        <rFont val="Comic Sans MS"/>
        <family val="4"/>
      </rPr>
      <t xml:space="preserve"> Number and Percent of Live Births by Complications of Labor/Delivery, Race and Ancestry of Mother, Michigan Residents, 2004</t>
    </r>
  </si>
  <si>
    <r>
      <t>Table 13</t>
    </r>
    <r>
      <rPr>
        <sz val="10"/>
        <rFont val="Comic Sans MS"/>
        <family val="4"/>
      </rPr>
      <t xml:space="preserve"> Number and Percent of Live Births by Maternal Risk Factors, Race and Ancestry of Mother, Michigan Residents, 2004</t>
    </r>
  </si>
  <si>
    <r>
      <t>Table 14</t>
    </r>
    <r>
      <rPr>
        <sz val="10"/>
        <rFont val="Comic Sans MS"/>
        <family val="4"/>
      </rPr>
      <t xml:space="preserve"> Number and Percent of Live Births by Medical Risk Factors, Race and Ancestry of Mother, Michigan Residents, 2004</t>
    </r>
  </si>
  <si>
    <r>
      <t>Table 15</t>
    </r>
    <r>
      <rPr>
        <sz val="10"/>
        <rFont val="Comic Sans MS"/>
        <family val="4"/>
      </rPr>
      <t xml:space="preserve"> Number and Percent of Live Births by Method of Delivery, Race and Ancestry of Mother, Michigan Residents, 2004</t>
    </r>
  </si>
  <si>
    <r>
      <t>Table 16</t>
    </r>
    <r>
      <rPr>
        <sz val="10"/>
        <rFont val="Comic Sans MS"/>
        <family val="4"/>
      </rPr>
      <t xml:space="preserve"> Number and Percent of Live Births with Abnormal Conditions by Race and Ancestry of Mother, Michigan Residents, 2004</t>
    </r>
  </si>
  <si>
    <r>
      <t>Table 17</t>
    </r>
    <r>
      <rPr>
        <sz val="10"/>
        <rFont val="Comic Sans MS"/>
        <family val="4"/>
      </rPr>
      <t xml:space="preserve"> Live Births by Plurality, Michigan Residents, 1980 - 2004</t>
    </r>
  </si>
  <si>
    <r>
      <t>Table 18</t>
    </r>
    <r>
      <rPr>
        <sz val="10"/>
        <rFont val="Comic Sans MS"/>
        <family val="4"/>
      </rPr>
      <t xml:space="preserve"> Michigan Live Births Occurring Outside of Michigan by Place of Occurrence and Occurring in Michigan to Non-Michigan Residents by Place of Residence, 2004</t>
    </r>
  </si>
  <si>
    <r>
      <t xml:space="preserve">Source:  1900-2004 Michigan Residents Birth File, Vital Records and Health Data Development Section, MDCH  </t>
    </r>
    <r>
      <rPr>
        <i/>
        <sz val="10"/>
        <rFont val="Arial"/>
        <family val="2"/>
      </rPr>
      <t>Monthly Vital Statistics Report</t>
    </r>
    <r>
      <rPr>
        <sz val="10"/>
        <rFont val="Arial"/>
        <family val="2"/>
      </rPr>
      <t>, National Center for Health Statistics</t>
    </r>
  </si>
  <si>
    <r>
      <t>Numbers and Percents</t>
    </r>
    <r>
      <rPr>
        <b/>
        <vertAlign val="superscript"/>
        <sz val="10"/>
        <rFont val="Arial"/>
        <family val="2"/>
      </rPr>
      <t xml:space="preserve"> </t>
    </r>
    <r>
      <rPr>
        <b/>
        <sz val="10"/>
        <rFont val="Arial"/>
        <family val="2"/>
      </rPr>
      <t>of Live Births with Prenatal Care</t>
    </r>
  </si>
  <si>
    <r>
      <t xml:space="preserve">Level of Prenatal Care </t>
    </r>
    <r>
      <rPr>
        <i/>
        <sz val="10"/>
        <rFont val="Arial"/>
        <family val="2"/>
      </rPr>
      <t>(Kessner Index)</t>
    </r>
  </si>
  <si>
    <r>
      <t>Numbers and Percents of Low Birthweight</t>
    </r>
    <r>
      <rPr>
        <b/>
        <vertAlign val="superscript"/>
        <sz val="10"/>
        <rFont val="Arial"/>
        <family val="2"/>
      </rPr>
      <t xml:space="preserve"> </t>
    </r>
    <r>
      <rPr>
        <b/>
        <sz val="10"/>
        <rFont val="Arial"/>
        <family val="2"/>
      </rPr>
      <t>Live Births</t>
    </r>
  </si>
  <si>
    <r>
      <t>Precipitate labor           (</t>
    </r>
    <r>
      <rPr>
        <i/>
        <sz val="10"/>
        <rFont val="Arial"/>
        <family val="2"/>
      </rPr>
      <t>&lt;3 hours</t>
    </r>
    <r>
      <rPr>
        <sz val="10"/>
        <rFont val="Arial"/>
        <family val="2"/>
      </rPr>
      <t>)</t>
    </r>
  </si>
  <si>
    <r>
      <t>Premature rupture of membranes (</t>
    </r>
    <r>
      <rPr>
        <i/>
        <sz val="10"/>
        <rFont val="Arial"/>
        <family val="2"/>
      </rPr>
      <t>&gt;12hours</t>
    </r>
    <r>
      <rPr>
        <sz val="10"/>
        <rFont val="Arial"/>
        <family val="2"/>
      </rPr>
      <t>)</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</si>
</sst>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 numFmtId="170" formatCode="#,##0_(;;&quot;---&quot;_(;&quot;---&quot;_("/>
    <numFmt numFmtId="171" formatCode="##,#0_.0\(;;&quot;---&quot;_(;&quot;---&quot;_("/>
    <numFmt numFmtId="172" formatCode="##,#0_.0\ \(;;&quot;---&quot;_(;&quot;---&quot;_("/>
    <numFmt numFmtId="173" formatCode="#,##0;&quot;-&quot;;&quot;-&quot;;&quot;-&quot;"/>
    <numFmt numFmtId="174" formatCode="#,##0_;&quot;---_&quot;;&quot;---_&quot;;&quot;---_&quot;"/>
    <numFmt numFmtId="175" formatCode="General____\)"/>
    <numFmt numFmtId="176" formatCode="General____"/>
    <numFmt numFmtId="177" formatCode="#,##0.0"/>
  </numFmts>
  <fonts count="21">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sz val="10"/>
      <color indexed="10"/>
      <name val="Arial"/>
      <family val="2"/>
    </font>
    <font>
      <sz val="8"/>
      <name val="Arial"/>
      <family val="2"/>
    </font>
    <font>
      <u val="single"/>
      <sz val="10"/>
      <color indexed="12"/>
      <name val="CG Times (W1)"/>
      <family val="0"/>
    </font>
    <font>
      <u val="single"/>
      <sz val="10"/>
      <color indexed="36"/>
      <name val="CG Times (W1)"/>
      <family val="0"/>
    </font>
    <font>
      <b/>
      <sz val="12"/>
      <color indexed="10"/>
      <name val="Arial"/>
      <family val="2"/>
    </font>
    <font>
      <sz val="12"/>
      <name val="Arial"/>
      <family val="2"/>
    </font>
    <font>
      <b/>
      <sz val="12"/>
      <name val="Arial"/>
      <family val="2"/>
    </font>
    <font>
      <sz val="10"/>
      <name val="Comic Sans MS"/>
      <family val="4"/>
    </font>
    <font>
      <b/>
      <sz val="10"/>
      <name val="Comic Sans MS"/>
      <family val="4"/>
    </font>
    <font>
      <i/>
      <sz val="10"/>
      <name val="Arial"/>
      <family val="2"/>
    </font>
    <font>
      <b/>
      <vertAlign val="superscript"/>
      <sz val="10"/>
      <name val="Arial"/>
      <family val="2"/>
    </font>
    <font>
      <b/>
      <i/>
      <sz val="10"/>
      <name val="Arial"/>
      <family val="2"/>
    </font>
    <font>
      <sz val="10"/>
      <color indexed="9"/>
      <name val="Arial"/>
      <family val="2"/>
    </font>
  </fonts>
  <fills count="2">
    <fill>
      <patternFill/>
    </fill>
    <fill>
      <patternFill patternType="gray125"/>
    </fill>
  </fills>
  <borders count="18">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color indexed="63"/>
      </left>
      <right style="medium"/>
      <top style="thin"/>
      <bottom>
        <color indexed="63"/>
      </bottom>
    </border>
    <border>
      <left>
        <color indexed="63"/>
      </left>
      <right style="medium"/>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72">
    <xf numFmtId="0" fontId="0" fillId="0" borderId="0" xfId="0" applyAlignment="1">
      <alignment/>
    </xf>
    <xf numFmtId="0" fontId="4" fillId="0" borderId="0" xfId="0" applyFont="1" applyAlignment="1">
      <alignment/>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4" fillId="0" borderId="0" xfId="0" applyFont="1" applyAlignment="1" quotePrefix="1">
      <alignment/>
    </xf>
    <xf numFmtId="37" fontId="4" fillId="0" borderId="0" xfId="0" applyNumberFormat="1" applyFont="1" applyAlignment="1" applyProtection="1">
      <alignment horizontal="fill"/>
      <protection/>
    </xf>
    <xf numFmtId="166" fontId="4" fillId="0" borderId="0" xfId="0" applyNumberFormat="1" applyFont="1" applyAlignment="1">
      <alignment/>
    </xf>
    <xf numFmtId="37" fontId="4" fillId="0" borderId="0" xfId="0" applyNumberFormat="1" applyFont="1" applyAlignment="1">
      <alignment/>
    </xf>
    <xf numFmtId="0" fontId="8" fillId="0" borderId="0" xfId="0" applyFont="1" applyAlignment="1">
      <alignment/>
    </xf>
    <xf numFmtId="37" fontId="4" fillId="0" borderId="0" xfId="0" applyNumberFormat="1" applyFont="1" applyBorder="1" applyAlignment="1" applyProtection="1">
      <alignment/>
      <protection/>
    </xf>
    <xf numFmtId="0" fontId="4" fillId="0" borderId="0" xfId="0" applyFont="1" applyFill="1" applyAlignment="1">
      <alignment/>
    </xf>
    <xf numFmtId="0" fontId="4" fillId="0" borderId="0" xfId="0" applyFont="1" applyAlignment="1">
      <alignment horizontal="right"/>
    </xf>
    <xf numFmtId="0" fontId="9" fillId="0" borderId="0" xfId="0" applyFont="1" applyAlignment="1">
      <alignment/>
    </xf>
    <xf numFmtId="0" fontId="4" fillId="0" borderId="0" xfId="0" applyFont="1" applyAlignment="1">
      <alignment vertical="center"/>
    </xf>
    <xf numFmtId="37" fontId="7" fillId="0" borderId="0" xfId="0" applyNumberFormat="1" applyFont="1" applyAlignment="1">
      <alignment/>
    </xf>
    <xf numFmtId="3" fontId="4" fillId="0" borderId="0" xfId="0" applyNumberFormat="1" applyFont="1" applyAlignment="1">
      <alignment/>
    </xf>
    <xf numFmtId="0" fontId="12" fillId="0" borderId="0" xfId="0" applyFont="1" applyAlignment="1">
      <alignment/>
    </xf>
    <xf numFmtId="0" fontId="13" fillId="0" borderId="0" xfId="0" applyFont="1" applyAlignment="1">
      <alignment horizontal="centerContinuous"/>
    </xf>
    <xf numFmtId="0" fontId="14" fillId="0" borderId="0" xfId="0" applyFont="1" applyAlignment="1">
      <alignment horizontal="centerContinuous"/>
    </xf>
    <xf numFmtId="0" fontId="13" fillId="0" borderId="1" xfId="0" applyFont="1" applyBorder="1" applyAlignment="1">
      <alignment horizontal="left" vertical="center" indent="1"/>
    </xf>
    <xf numFmtId="37" fontId="13" fillId="0" borderId="2" xfId="0" applyNumberFormat="1" applyFont="1" applyBorder="1" applyAlignment="1">
      <alignment vertical="center"/>
    </xf>
    <xf numFmtId="166" fontId="13" fillId="0" borderId="2" xfId="0" applyNumberFormat="1" applyFont="1" applyBorder="1" applyAlignment="1">
      <alignment vertical="center"/>
    </xf>
    <xf numFmtId="37" fontId="13" fillId="0" borderId="2" xfId="0" applyNumberFormat="1" applyFont="1" applyFill="1" applyBorder="1" applyAlignment="1">
      <alignment vertical="center"/>
    </xf>
    <xf numFmtId="0" fontId="4" fillId="0" borderId="3" xfId="0" applyFont="1" applyBorder="1" applyAlignment="1">
      <alignment/>
    </xf>
    <xf numFmtId="0" fontId="4" fillId="0" borderId="3" xfId="0" applyFont="1" applyFill="1" applyBorder="1" applyAlignment="1">
      <alignment/>
    </xf>
    <xf numFmtId="37" fontId="7" fillId="0" borderId="0" xfId="0" applyNumberFormat="1" applyFont="1" applyBorder="1" applyAlignment="1">
      <alignment/>
    </xf>
    <xf numFmtId="37" fontId="13" fillId="0" borderId="1" xfId="0" applyNumberFormat="1" applyFont="1" applyFill="1" applyBorder="1" applyAlignment="1">
      <alignment vertical="center"/>
    </xf>
    <xf numFmtId="0" fontId="15" fillId="0" borderId="0" xfId="0" applyFont="1" applyAlignment="1">
      <alignment horizontal="center"/>
    </xf>
    <xf numFmtId="0" fontId="15" fillId="0" borderId="0" xfId="0" applyFont="1" applyAlignment="1">
      <alignment/>
    </xf>
    <xf numFmtId="0" fontId="16" fillId="0" borderId="0" xfId="0" applyFont="1" applyAlignment="1">
      <alignment/>
    </xf>
    <xf numFmtId="0" fontId="16" fillId="0" borderId="0" xfId="0" applyFont="1" applyAlignment="1" applyProtection="1">
      <alignment/>
      <protection/>
    </xf>
    <xf numFmtId="0" fontId="15" fillId="0" borderId="0" xfId="0" applyFont="1" applyAlignment="1" applyProtection="1">
      <alignment/>
      <protection/>
    </xf>
    <xf numFmtId="0" fontId="16" fillId="0" borderId="0" xfId="0" applyFont="1" applyAlignment="1">
      <alignment wrapText="1"/>
    </xf>
    <xf numFmtId="0" fontId="15" fillId="0" borderId="0" xfId="0" applyFont="1" applyAlignment="1">
      <alignment/>
    </xf>
    <xf numFmtId="0" fontId="16" fillId="0" borderId="0" xfId="0" applyFont="1" applyAlignment="1" applyProtection="1">
      <alignment wrapText="1"/>
      <protection/>
    </xf>
    <xf numFmtId="165" fontId="16" fillId="0" borderId="0" xfId="0" applyNumberFormat="1" applyFont="1" applyAlignment="1" applyProtection="1">
      <alignment wrapText="1"/>
      <protection/>
    </xf>
    <xf numFmtId="165" fontId="15" fillId="0" borderId="0" xfId="0" applyNumberFormat="1" applyFont="1" applyAlignment="1" applyProtection="1">
      <alignment/>
      <protection/>
    </xf>
    <xf numFmtId="0" fontId="4" fillId="0" borderId="0" xfId="0" applyFont="1" applyAlignment="1" applyProtection="1">
      <alignment horizontal="centerContinuous"/>
      <protection/>
    </xf>
    <xf numFmtId="0" fontId="4" fillId="0" borderId="0" xfId="0" applyFont="1" applyAlignment="1">
      <alignment horizontal="centerContinuous"/>
    </xf>
    <xf numFmtId="0" fontId="5" fillId="0" borderId="0" xfId="0" applyFont="1" applyAlignment="1" applyProtection="1">
      <alignment horizontal="centerContinuous"/>
      <protection/>
    </xf>
    <xf numFmtId="0" fontId="4" fillId="0" borderId="4" xfId="0" applyFont="1" applyBorder="1" applyAlignment="1" applyProtection="1">
      <alignment horizontal="centerContinuous"/>
      <protection/>
    </xf>
    <xf numFmtId="0" fontId="4" fillId="0" borderId="5" xfId="0" applyFont="1" applyBorder="1" applyAlignment="1">
      <alignment horizontal="centerContinuous"/>
    </xf>
    <xf numFmtId="0" fontId="4" fillId="0" borderId="6" xfId="0" applyFont="1" applyBorder="1" applyAlignment="1" applyProtection="1">
      <alignment horizontal="centerContinuous"/>
      <protection/>
    </xf>
    <xf numFmtId="0" fontId="4" fillId="0" borderId="1" xfId="0" applyFont="1" applyBorder="1" applyAlignment="1" applyProtection="1">
      <alignment horizontal="center"/>
      <protection/>
    </xf>
    <xf numFmtId="0" fontId="4" fillId="0" borderId="2" xfId="0" applyFont="1" applyBorder="1" applyAlignment="1" applyProtection="1">
      <alignment horizontal="center"/>
      <protection/>
    </xf>
    <xf numFmtId="3" fontId="4" fillId="0" borderId="7" xfId="0" applyNumberFormat="1" applyFont="1" applyBorder="1" applyAlignment="1" applyProtection="1">
      <alignment horizontal="center" vertical="center"/>
      <protection/>
    </xf>
    <xf numFmtId="168" fontId="4" fillId="0" borderId="8" xfId="0" applyNumberFormat="1" applyFont="1" applyBorder="1" applyAlignment="1" applyProtection="1">
      <alignment horizontal="center" vertical="center"/>
      <protection/>
    </xf>
    <xf numFmtId="166" fontId="4" fillId="0" borderId="7" xfId="0" applyNumberFormat="1" applyFont="1" applyBorder="1" applyAlignment="1" applyProtection="1">
      <alignment horizontal="center" vertical="center"/>
      <protection/>
    </xf>
    <xf numFmtId="3" fontId="4" fillId="0" borderId="8" xfId="0" applyNumberFormat="1" applyFont="1" applyBorder="1" applyAlignment="1" applyProtection="1">
      <alignment horizontal="center" vertical="center"/>
      <protection/>
    </xf>
    <xf numFmtId="3" fontId="4" fillId="0" borderId="7" xfId="0" applyNumberFormat="1" applyFont="1" applyFill="1" applyBorder="1" applyAlignment="1" applyProtection="1">
      <alignment horizontal="center" vertical="center"/>
      <protection/>
    </xf>
    <xf numFmtId="168" fontId="4" fillId="0" borderId="8" xfId="0" applyNumberFormat="1" applyFont="1" applyFill="1" applyBorder="1" applyAlignment="1" applyProtection="1">
      <alignment horizontal="center" vertical="center"/>
      <protection/>
    </xf>
    <xf numFmtId="1" fontId="4" fillId="0" borderId="7" xfId="0" applyNumberFormat="1" applyFont="1" applyBorder="1" applyAlignment="1" applyProtection="1">
      <alignment horizontal="center" vertical="center"/>
      <protection/>
    </xf>
    <xf numFmtId="3" fontId="4" fillId="0" borderId="8" xfId="0" applyNumberFormat="1" applyFont="1" applyFill="1" applyBorder="1" applyAlignment="1" applyProtection="1">
      <alignment horizontal="center" vertical="center"/>
      <protection/>
    </xf>
    <xf numFmtId="3" fontId="4" fillId="0" borderId="7" xfId="0" applyNumberFormat="1" applyFont="1" applyBorder="1" applyAlignment="1" applyProtection="1" quotePrefix="1">
      <alignment horizontal="center" vertical="center"/>
      <protection/>
    </xf>
    <xf numFmtId="3" fontId="4" fillId="0" borderId="8" xfId="0" applyNumberFormat="1" applyFont="1" applyBorder="1" applyAlignment="1">
      <alignment horizontal="center" vertical="center"/>
    </xf>
    <xf numFmtId="168" fontId="4" fillId="0" borderId="7" xfId="0" applyNumberFormat="1" applyFont="1" applyBorder="1" applyAlignment="1" applyProtection="1" quotePrefix="1">
      <alignment horizontal="center" vertical="center"/>
      <protection/>
    </xf>
    <xf numFmtId="0" fontId="4" fillId="0" borderId="7" xfId="0" applyNumberFormat="1" applyFont="1" applyBorder="1" applyAlignment="1" applyProtection="1">
      <alignment horizontal="center" vertical="center"/>
      <protection/>
    </xf>
    <xf numFmtId="168" fontId="4" fillId="0" borderId="7" xfId="0" applyNumberFormat="1" applyFont="1" applyBorder="1" applyAlignment="1" applyProtection="1">
      <alignment horizontal="center" vertical="center"/>
      <protection/>
    </xf>
    <xf numFmtId="37" fontId="4" fillId="0" borderId="7" xfId="0" applyNumberFormat="1" applyFont="1" applyBorder="1" applyAlignment="1">
      <alignment vertical="center"/>
    </xf>
    <xf numFmtId="0" fontId="4" fillId="0" borderId="6" xfId="0" applyFont="1" applyBorder="1" applyAlignment="1">
      <alignment horizontal="centerContinuous"/>
    </xf>
    <xf numFmtId="0" fontId="4" fillId="0" borderId="9" xfId="0" applyFont="1" applyBorder="1" applyAlignment="1" applyProtection="1">
      <alignment horizontal="centerContinuous" vertical="center"/>
      <protection/>
    </xf>
    <xf numFmtId="0" fontId="4" fillId="0" borderId="2" xfId="0" applyFont="1" applyBorder="1" applyAlignment="1">
      <alignment horizontal="centerContinuous" vertical="center"/>
    </xf>
    <xf numFmtId="0" fontId="4" fillId="0" borderId="10" xfId="0" applyFont="1" applyBorder="1" applyAlignment="1" applyProtection="1">
      <alignment horizontal="centerContinuous" vertical="center"/>
      <protection/>
    </xf>
    <xf numFmtId="0" fontId="4" fillId="0" borderId="11" xfId="0" applyFont="1" applyBorder="1" applyAlignment="1" applyProtection="1">
      <alignment horizontal="center"/>
      <protection/>
    </xf>
    <xf numFmtId="0" fontId="4" fillId="0" borderId="7" xfId="0" applyFont="1" applyBorder="1" applyAlignment="1" applyProtection="1">
      <alignment horizontal="center" vertical="center"/>
      <protection/>
    </xf>
    <xf numFmtId="3" fontId="4" fillId="0" borderId="8" xfId="0" applyNumberFormat="1" applyFont="1" applyBorder="1" applyAlignment="1" applyProtection="1">
      <alignment vertical="center"/>
      <protection/>
    </xf>
    <xf numFmtId="168" fontId="4" fillId="0" borderId="8" xfId="0" applyNumberFormat="1" applyFont="1" applyBorder="1" applyAlignment="1" applyProtection="1">
      <alignment vertical="center"/>
      <protection/>
    </xf>
    <xf numFmtId="168" fontId="4" fillId="0" borderId="8" xfId="0" applyNumberFormat="1" applyFont="1" applyBorder="1" applyAlignment="1" applyProtection="1" quotePrefix="1">
      <alignment horizontal="right" vertical="center"/>
      <protection/>
    </xf>
    <xf numFmtId="3" fontId="4" fillId="0" borderId="8" xfId="0" applyNumberFormat="1" applyFont="1" applyBorder="1" applyAlignment="1" applyProtection="1" quotePrefix="1">
      <alignment horizontal="right" vertical="center"/>
      <protection/>
    </xf>
    <xf numFmtId="3" fontId="4" fillId="0" borderId="8" xfId="0" applyNumberFormat="1" applyFont="1" applyBorder="1" applyAlignment="1" applyProtection="1" quotePrefix="1">
      <alignment vertical="center"/>
      <protection/>
    </xf>
    <xf numFmtId="0" fontId="4" fillId="0" borderId="1" xfId="0" applyFont="1" applyBorder="1" applyAlignment="1" applyProtection="1">
      <alignment horizontal="left" vertical="center"/>
      <protection/>
    </xf>
    <xf numFmtId="3" fontId="4" fillId="0" borderId="2" xfId="0" applyNumberFormat="1" applyFont="1" applyBorder="1" applyAlignment="1" applyProtection="1">
      <alignment vertical="center"/>
      <protection/>
    </xf>
    <xf numFmtId="168" fontId="4" fillId="0" borderId="1" xfId="0" applyNumberFormat="1" applyFont="1" applyBorder="1" applyAlignment="1" applyProtection="1">
      <alignment vertical="center"/>
      <protection/>
    </xf>
    <xf numFmtId="2" fontId="4" fillId="0" borderId="1" xfId="0" applyNumberFormat="1" applyFont="1" applyBorder="1" applyAlignment="1" applyProtection="1">
      <alignment vertical="center"/>
      <protection/>
    </xf>
    <xf numFmtId="0" fontId="4" fillId="0" borderId="1" xfId="0" applyFont="1" applyBorder="1" applyAlignment="1" applyProtection="1">
      <alignment horizontal="center" vertical="center" wrapText="1"/>
      <protection/>
    </xf>
    <xf numFmtId="0" fontId="4" fillId="0" borderId="0" xfId="0" applyFont="1" applyAlignment="1" applyProtection="1">
      <alignment horizontal="centerContinuous" vertical="center"/>
      <protection/>
    </xf>
    <xf numFmtId="0" fontId="0" fillId="0" borderId="0" xfId="0" applyFont="1" applyAlignment="1">
      <alignment horizontal="centerContinuous" vertical="center"/>
    </xf>
    <xf numFmtId="0" fontId="4" fillId="0" borderId="1"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8" xfId="0" applyFont="1" applyBorder="1" applyAlignment="1" applyProtection="1">
      <alignment horizontal="center" vertical="center"/>
      <protection/>
    </xf>
    <xf numFmtId="166" fontId="4" fillId="0" borderId="7" xfId="0" applyNumberFormat="1" applyFont="1" applyFill="1" applyBorder="1" applyAlignment="1" applyProtection="1">
      <alignment horizontal="center" vertical="center"/>
      <protection/>
    </xf>
    <xf numFmtId="1" fontId="4" fillId="0" borderId="8" xfId="0" applyNumberFormat="1" applyFont="1" applyBorder="1" applyAlignment="1" applyProtection="1">
      <alignment horizontal="center" vertical="center"/>
      <protection/>
    </xf>
    <xf numFmtId="166" fontId="4" fillId="0" borderId="8" xfId="0" applyNumberFormat="1" applyFont="1" applyFill="1" applyBorder="1" applyAlignment="1" applyProtection="1">
      <alignment horizontal="center" vertical="center"/>
      <protection/>
    </xf>
    <xf numFmtId="168" fontId="4" fillId="0" borderId="7" xfId="0" applyNumberFormat="1" applyFont="1" applyFill="1" applyBorder="1" applyAlignment="1" applyProtection="1">
      <alignment horizontal="center" vertical="center"/>
      <protection/>
    </xf>
    <xf numFmtId="166" fontId="4" fillId="0" borderId="8" xfId="0" applyNumberFormat="1" applyFont="1" applyBorder="1" applyAlignment="1" applyProtection="1">
      <alignment horizontal="center" vertical="center"/>
      <protection/>
    </xf>
    <xf numFmtId="37" fontId="0" fillId="0" borderId="0" xfId="0" applyNumberFormat="1" applyFont="1" applyBorder="1" applyAlignment="1">
      <alignment/>
    </xf>
    <xf numFmtId="0" fontId="4" fillId="0" borderId="9" xfId="0" applyFont="1" applyBorder="1" applyAlignment="1" applyProtection="1">
      <alignment horizontal="centerContinuous"/>
      <protection/>
    </xf>
    <xf numFmtId="0" fontId="4" fillId="0" borderId="2" xfId="0" applyFont="1" applyBorder="1" applyAlignment="1">
      <alignment horizontal="centerContinuous"/>
    </xf>
    <xf numFmtId="168" fontId="4" fillId="0" borderId="8" xfId="0" applyNumberFormat="1" applyFont="1" applyBorder="1" applyAlignment="1">
      <alignment horizontal="center" vertical="center"/>
    </xf>
    <xf numFmtId="168" fontId="4" fillId="0" borderId="7" xfId="0" applyNumberFormat="1" applyFont="1" applyBorder="1" applyAlignment="1">
      <alignment horizontal="center" vertical="center"/>
    </xf>
    <xf numFmtId="168" fontId="4" fillId="0" borderId="2" xfId="0" applyNumberFormat="1" applyFont="1" applyBorder="1" applyAlignment="1" applyProtection="1" quotePrefix="1">
      <alignment horizontal="center" vertical="center"/>
      <protection/>
    </xf>
    <xf numFmtId="168" fontId="4" fillId="0" borderId="1" xfId="0" applyNumberFormat="1" applyFont="1" applyBorder="1" applyAlignment="1" applyProtection="1" quotePrefix="1">
      <alignment horizontal="center" vertical="center"/>
      <protection/>
    </xf>
    <xf numFmtId="0" fontId="4" fillId="0" borderId="10" xfId="0" applyFont="1" applyBorder="1" applyAlignment="1" applyProtection="1">
      <alignment horizontal="centerContinuous" wrapText="1"/>
      <protection/>
    </xf>
    <xf numFmtId="0" fontId="4" fillId="0" borderId="2" xfId="0" applyFont="1" applyBorder="1" applyAlignment="1">
      <alignment horizontal="centerContinuous" wrapText="1"/>
    </xf>
    <xf numFmtId="0" fontId="4" fillId="0" borderId="2" xfId="0" applyFont="1" applyBorder="1" applyAlignment="1" applyProtection="1" quotePrefix="1">
      <alignment horizontal="center"/>
      <protection/>
    </xf>
    <xf numFmtId="168" fontId="4" fillId="0" borderId="2" xfId="0" applyNumberFormat="1" applyFont="1" applyBorder="1" applyAlignment="1" applyProtection="1">
      <alignment vertical="center"/>
      <protection/>
    </xf>
    <xf numFmtId="0" fontId="0" fillId="0" borderId="0" xfId="0" applyFont="1" applyAlignment="1">
      <alignment vertical="center"/>
    </xf>
    <xf numFmtId="0" fontId="5" fillId="0" borderId="0" xfId="0" applyFont="1" applyAlignment="1">
      <alignment horizontal="centerContinuous"/>
    </xf>
    <xf numFmtId="0" fontId="4" fillId="0" borderId="12"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11" xfId="0" applyFont="1" applyBorder="1" applyAlignment="1">
      <alignment horizontal="center"/>
    </xf>
    <xf numFmtId="0" fontId="4" fillId="0" borderId="11" xfId="0" applyFont="1" applyBorder="1" applyAlignment="1" quotePrefix="1">
      <alignment horizontal="center"/>
    </xf>
    <xf numFmtId="0" fontId="4" fillId="0" borderId="1" xfId="0" applyFont="1" applyBorder="1" applyAlignment="1" quotePrefix="1">
      <alignment horizontal="center"/>
    </xf>
    <xf numFmtId="0" fontId="4" fillId="0" borderId="7" xfId="0" applyFont="1" applyBorder="1" applyAlignment="1" quotePrefix="1">
      <alignment horizontal="center" vertical="center"/>
    </xf>
    <xf numFmtId="3" fontId="4" fillId="0" borderId="8" xfId="0" applyNumberFormat="1" applyFont="1" applyBorder="1" applyAlignment="1">
      <alignment vertical="center"/>
    </xf>
    <xf numFmtId="168" fontId="4" fillId="0" borderId="8" xfId="0" applyNumberFormat="1" applyFont="1" applyBorder="1" applyAlignment="1">
      <alignment vertical="center"/>
    </xf>
    <xf numFmtId="3" fontId="4" fillId="0" borderId="8" xfId="0" applyNumberFormat="1" applyFont="1" applyBorder="1" applyAlignment="1" quotePrefix="1">
      <alignment horizontal="right" vertical="center"/>
    </xf>
    <xf numFmtId="168" fontId="4" fillId="0" borderId="8" xfId="0" applyNumberFormat="1" applyFont="1" applyBorder="1" applyAlignment="1" quotePrefix="1">
      <alignment horizontal="right" vertical="center"/>
    </xf>
    <xf numFmtId="168" fontId="4" fillId="0" borderId="7" xfId="0" applyNumberFormat="1" applyFont="1" applyBorder="1" applyAlignment="1">
      <alignment vertical="center"/>
    </xf>
    <xf numFmtId="0" fontId="4" fillId="0" borderId="1" xfId="0" applyFont="1" applyBorder="1" applyAlignment="1">
      <alignment horizontal="center" vertical="center"/>
    </xf>
    <xf numFmtId="3" fontId="4" fillId="0" borderId="2" xfId="0" applyNumberFormat="1" applyFont="1" applyBorder="1" applyAlignment="1">
      <alignment vertical="center"/>
    </xf>
    <xf numFmtId="168" fontId="4" fillId="0" borderId="2" xfId="0" applyNumberFormat="1" applyFont="1" applyBorder="1" applyAlignment="1">
      <alignment vertical="center"/>
    </xf>
    <xf numFmtId="168" fontId="4" fillId="0" borderId="1" xfId="0" applyNumberFormat="1" applyFont="1" applyBorder="1" applyAlignment="1">
      <alignment vertical="center"/>
    </xf>
    <xf numFmtId="37" fontId="4" fillId="0" borderId="1" xfId="0" applyNumberFormat="1" applyFont="1" applyBorder="1" applyAlignment="1">
      <alignment vertical="center"/>
    </xf>
    <xf numFmtId="0" fontId="4" fillId="0" borderId="3" xfId="0" applyFont="1" applyBorder="1" applyAlignment="1">
      <alignment horizontal="center"/>
    </xf>
    <xf numFmtId="0" fontId="4" fillId="0" borderId="3" xfId="0" applyFont="1" applyBorder="1" applyAlignment="1">
      <alignment vertical="center" wrapText="1"/>
    </xf>
    <xf numFmtId="0" fontId="4" fillId="0" borderId="10" xfId="0" applyFont="1" applyBorder="1" applyAlignment="1" applyProtection="1">
      <alignment horizontal="centerContinuous"/>
      <protection/>
    </xf>
    <xf numFmtId="0" fontId="4" fillId="0" borderId="13" xfId="0" applyFont="1" applyBorder="1" applyAlignment="1">
      <alignment horizontal="centerContinuous"/>
    </xf>
    <xf numFmtId="0" fontId="4" fillId="0" borderId="14" xfId="0" applyFont="1" applyBorder="1" applyAlignment="1" applyProtection="1">
      <alignment horizontal="centerContinuous"/>
      <protection/>
    </xf>
    <xf numFmtId="0" fontId="4" fillId="0" borderId="11" xfId="0" applyFont="1" applyBorder="1" applyAlignment="1">
      <alignment horizontal="centerContinuous"/>
    </xf>
    <xf numFmtId="0" fontId="4" fillId="0" borderId="14" xfId="0" applyFont="1" applyBorder="1" applyAlignment="1">
      <alignment horizontal="centerContinuous"/>
    </xf>
    <xf numFmtId="0" fontId="0" fillId="0" borderId="0" xfId="0" applyFont="1" applyAlignment="1">
      <alignment/>
    </xf>
    <xf numFmtId="0" fontId="4" fillId="0" borderId="7" xfId="0" applyFont="1" applyBorder="1" applyAlignment="1" applyProtection="1">
      <alignment horizontal="left" vertical="center"/>
      <protection/>
    </xf>
    <xf numFmtId="168" fontId="4" fillId="0" borderId="7" xfId="0" applyNumberFormat="1" applyFont="1" applyBorder="1" applyAlignment="1" applyProtection="1">
      <alignment vertical="center"/>
      <protection/>
    </xf>
    <xf numFmtId="3" fontId="4" fillId="0" borderId="7" xfId="0" applyNumberFormat="1" applyFont="1" applyBorder="1" applyAlignment="1" applyProtection="1">
      <alignment vertical="center"/>
      <protection/>
    </xf>
    <xf numFmtId="0" fontId="4" fillId="0" borderId="3" xfId="0" applyFont="1" applyBorder="1" applyAlignment="1" applyProtection="1">
      <alignment vertical="center"/>
      <protection/>
    </xf>
    <xf numFmtId="3" fontId="4" fillId="0" borderId="11" xfId="0" applyNumberFormat="1" applyFont="1" applyBorder="1" applyAlignment="1" applyProtection="1">
      <alignment vertical="center"/>
      <protection/>
    </xf>
    <xf numFmtId="168" fontId="4" fillId="0" borderId="11" xfId="0" applyNumberFormat="1" applyFont="1" applyBorder="1" applyAlignment="1" applyProtection="1">
      <alignment vertical="center"/>
      <protection/>
    </xf>
    <xf numFmtId="168" fontId="4" fillId="0" borderId="3" xfId="0" applyNumberFormat="1" applyFont="1" applyBorder="1" applyAlignment="1" applyProtection="1">
      <alignment vertical="center"/>
      <protection/>
    </xf>
    <xf numFmtId="3" fontId="4" fillId="0" borderId="3" xfId="0" applyNumberFormat="1" applyFont="1" applyBorder="1" applyAlignment="1" applyProtection="1" quotePrefix="1">
      <alignment horizontal="right" vertical="center"/>
      <protection/>
    </xf>
    <xf numFmtId="3" fontId="4" fillId="0" borderId="3" xfId="0" applyNumberFormat="1" applyFont="1" applyBorder="1" applyAlignment="1" applyProtection="1">
      <alignment vertical="center"/>
      <protection/>
    </xf>
    <xf numFmtId="37" fontId="4" fillId="0" borderId="8" xfId="0" applyNumberFormat="1" applyFont="1" applyBorder="1" applyAlignment="1" applyProtection="1">
      <alignment vertical="center"/>
      <protection/>
    </xf>
    <xf numFmtId="166" fontId="4" fillId="0" borderId="8" xfId="0" applyNumberFormat="1" applyFont="1" applyBorder="1" applyAlignment="1" applyProtection="1">
      <alignment vertical="center"/>
      <protection/>
    </xf>
    <xf numFmtId="166" fontId="4" fillId="0" borderId="8" xfId="0" applyNumberFormat="1" applyFont="1" applyBorder="1" applyAlignment="1" applyProtection="1" quotePrefix="1">
      <alignment horizontal="right" vertical="center"/>
      <protection/>
    </xf>
    <xf numFmtId="166" fontId="4" fillId="0" borderId="7" xfId="0" applyNumberFormat="1" applyFont="1" applyBorder="1" applyAlignment="1" applyProtection="1">
      <alignment vertical="center"/>
      <protection/>
    </xf>
    <xf numFmtId="37" fontId="4" fillId="0" borderId="8" xfId="0" applyNumberFormat="1" applyFont="1" applyBorder="1" applyAlignment="1" applyProtection="1" quotePrefix="1">
      <alignment horizontal="right" vertical="center"/>
      <protection/>
    </xf>
    <xf numFmtId="37" fontId="4" fillId="0" borderId="8" xfId="0" applyNumberFormat="1" applyFont="1" applyBorder="1" applyAlignment="1">
      <alignment vertical="center"/>
    </xf>
    <xf numFmtId="37" fontId="4" fillId="0" borderId="7" xfId="0" applyNumberFormat="1" applyFont="1" applyBorder="1" applyAlignment="1" applyProtection="1">
      <alignment vertical="center"/>
      <protection/>
    </xf>
    <xf numFmtId="37" fontId="4" fillId="0" borderId="2" xfId="0" applyNumberFormat="1" applyFont="1" applyBorder="1" applyAlignment="1" applyProtection="1">
      <alignment vertical="center"/>
      <protection/>
    </xf>
    <xf numFmtId="166" fontId="4" fillId="0" borderId="2" xfId="0" applyNumberFormat="1" applyFont="1" applyBorder="1" applyAlignment="1" applyProtection="1">
      <alignment vertical="center"/>
      <protection/>
    </xf>
    <xf numFmtId="166" fontId="4" fillId="0" borderId="1" xfId="0" applyNumberFormat="1" applyFont="1" applyBorder="1" applyAlignment="1" applyProtection="1">
      <alignment vertical="center"/>
      <protection/>
    </xf>
    <xf numFmtId="37" fontId="4" fillId="0" borderId="1" xfId="0" applyNumberFormat="1" applyFont="1" applyBorder="1" applyAlignment="1" applyProtection="1">
      <alignment vertical="center"/>
      <protection/>
    </xf>
    <xf numFmtId="0" fontId="4" fillId="0" borderId="3" xfId="0" applyFont="1" applyBorder="1" applyAlignment="1" applyProtection="1">
      <alignment horizontal="center" vertical="center"/>
      <protection/>
    </xf>
    <xf numFmtId="0" fontId="4" fillId="0" borderId="7" xfId="0" applyFont="1" applyBorder="1" applyAlignment="1" applyProtection="1">
      <alignment horizontal="left"/>
      <protection/>
    </xf>
    <xf numFmtId="3" fontId="4" fillId="0" borderId="8" xfId="0" applyNumberFormat="1" applyFont="1" applyBorder="1" applyAlignment="1" applyProtection="1">
      <alignment/>
      <protection/>
    </xf>
    <xf numFmtId="168" fontId="4" fillId="0" borderId="8" xfId="0" applyNumberFormat="1" applyFont="1" applyBorder="1" applyAlignment="1" applyProtection="1">
      <alignment/>
      <protection/>
    </xf>
    <xf numFmtId="168" fontId="4" fillId="0" borderId="7" xfId="0" applyNumberFormat="1" applyFont="1" applyBorder="1" applyAlignment="1" applyProtection="1">
      <alignment/>
      <protection/>
    </xf>
    <xf numFmtId="3" fontId="4" fillId="0" borderId="7" xfId="0" applyNumberFormat="1" applyFont="1" applyBorder="1" applyAlignment="1" applyProtection="1">
      <alignment/>
      <protection/>
    </xf>
    <xf numFmtId="168" fontId="4" fillId="0" borderId="15" xfId="0" applyNumberFormat="1" applyFont="1" applyBorder="1" applyAlignment="1" applyProtection="1">
      <alignment/>
      <protection/>
    </xf>
    <xf numFmtId="168" fontId="4" fillId="0" borderId="8" xfId="0" applyNumberFormat="1" applyFont="1" applyBorder="1" applyAlignment="1" applyProtection="1" quotePrefix="1">
      <alignment horizontal="right"/>
      <protection/>
    </xf>
    <xf numFmtId="177" fontId="4" fillId="0" borderId="8" xfId="0" applyNumberFormat="1" applyFont="1" applyBorder="1" applyAlignment="1" applyProtection="1">
      <alignment/>
      <protection/>
    </xf>
    <xf numFmtId="168" fontId="4" fillId="0" borderId="3" xfId="0" applyNumberFormat="1" applyFont="1" applyBorder="1" applyAlignment="1" applyProtection="1">
      <alignment/>
      <protection/>
    </xf>
    <xf numFmtId="0" fontId="4" fillId="0" borderId="1" xfId="0" applyFont="1" applyBorder="1" applyAlignment="1" applyProtection="1">
      <alignment horizontal="left"/>
      <protection/>
    </xf>
    <xf numFmtId="3" fontId="4" fillId="0" borderId="2" xfId="0" applyNumberFormat="1" applyFont="1" applyBorder="1" applyAlignment="1" applyProtection="1">
      <alignment/>
      <protection/>
    </xf>
    <xf numFmtId="168" fontId="4" fillId="0" borderId="1" xfId="0" applyNumberFormat="1" applyFont="1" applyBorder="1" applyAlignment="1" applyProtection="1">
      <alignment/>
      <protection/>
    </xf>
    <xf numFmtId="3" fontId="4" fillId="0" borderId="1" xfId="0" applyNumberFormat="1" applyFont="1" applyBorder="1" applyAlignment="1" applyProtection="1">
      <alignment/>
      <protection/>
    </xf>
    <xf numFmtId="168" fontId="4" fillId="0" borderId="2" xfId="0" applyNumberFormat="1" applyFont="1" applyBorder="1" applyAlignment="1" applyProtection="1">
      <alignment/>
      <protection/>
    </xf>
    <xf numFmtId="0" fontId="4" fillId="0" borderId="7" xfId="0" applyFont="1" applyBorder="1" applyAlignment="1" applyProtection="1">
      <alignment vertical="center" wrapText="1"/>
      <protection/>
    </xf>
    <xf numFmtId="37" fontId="4" fillId="0" borderId="15" xfId="0" applyNumberFormat="1" applyFont="1" applyBorder="1" applyAlignment="1" applyProtection="1">
      <alignment vertical="center"/>
      <protection/>
    </xf>
    <xf numFmtId="37" fontId="4" fillId="0" borderId="7" xfId="0" applyNumberFormat="1" applyFont="1" applyBorder="1" applyAlignment="1" applyProtection="1" quotePrefix="1">
      <alignment horizontal="right" vertical="center"/>
      <protection/>
    </xf>
    <xf numFmtId="0" fontId="4" fillId="0" borderId="7" xfId="0" applyFont="1" applyBorder="1" applyAlignment="1" applyProtection="1">
      <alignment horizontal="left" vertical="center" wrapText="1"/>
      <protection/>
    </xf>
    <xf numFmtId="0" fontId="17" fillId="0" borderId="7" xfId="0" applyFont="1" applyBorder="1" applyAlignment="1" applyProtection="1">
      <alignment vertical="center" wrapText="1"/>
      <protection/>
    </xf>
    <xf numFmtId="0" fontId="4" fillId="0" borderId="7" xfId="0" applyFont="1" applyBorder="1" applyAlignment="1" applyProtection="1" quotePrefix="1">
      <alignment horizontal="left" vertical="center" wrapText="1"/>
      <protection/>
    </xf>
    <xf numFmtId="0" fontId="4" fillId="0" borderId="14" xfId="0" applyFont="1" applyBorder="1" applyAlignment="1" applyProtection="1">
      <alignment horizontal="center"/>
      <protection/>
    </xf>
    <xf numFmtId="3" fontId="4" fillId="0" borderId="0" xfId="0" applyNumberFormat="1" applyFont="1" applyBorder="1" applyAlignment="1" applyProtection="1">
      <alignment vertical="center"/>
      <protection/>
    </xf>
    <xf numFmtId="37" fontId="4" fillId="0" borderId="0" xfId="0" applyNumberFormat="1" applyFont="1" applyBorder="1" applyAlignment="1" applyProtection="1">
      <alignment vertical="center"/>
      <protection/>
    </xf>
    <xf numFmtId="168" fontId="4" fillId="0" borderId="8" xfId="0" applyNumberFormat="1" applyFont="1" applyBorder="1" applyAlignment="1" applyProtection="1">
      <alignment horizontal="right" vertical="center"/>
      <protection/>
    </xf>
    <xf numFmtId="37" fontId="4" fillId="0" borderId="16" xfId="0" applyNumberFormat="1" applyFont="1" applyBorder="1" applyAlignment="1" applyProtection="1" quotePrefix="1">
      <alignment horizontal="right" vertical="center"/>
      <protection/>
    </xf>
    <xf numFmtId="37" fontId="4" fillId="0" borderId="0" xfId="0" applyNumberFormat="1" applyFont="1" applyBorder="1" applyAlignment="1" applyProtection="1">
      <alignment horizontal="right" vertical="center"/>
      <protection/>
    </xf>
    <xf numFmtId="168" fontId="4" fillId="0" borderId="16" xfId="0" applyNumberFormat="1" applyFont="1" applyBorder="1" applyAlignment="1" applyProtection="1" quotePrefix="1">
      <alignment horizontal="right" vertical="center"/>
      <protection/>
    </xf>
    <xf numFmtId="37" fontId="4" fillId="0" borderId="0" xfId="0" applyNumberFormat="1" applyFont="1" applyBorder="1" applyAlignment="1" applyProtection="1" quotePrefix="1">
      <alignment horizontal="right" vertical="center"/>
      <protection/>
    </xf>
    <xf numFmtId="0" fontId="17" fillId="0" borderId="7" xfId="0" applyFont="1" applyBorder="1" applyAlignment="1" applyProtection="1">
      <alignment horizontal="left" vertical="center"/>
      <protection/>
    </xf>
    <xf numFmtId="3" fontId="4" fillId="0" borderId="10" xfId="0" applyNumberFormat="1" applyFont="1" applyBorder="1" applyAlignment="1" applyProtection="1">
      <alignment vertical="center"/>
      <protection/>
    </xf>
    <xf numFmtId="37" fontId="4" fillId="0" borderId="10" xfId="0" applyNumberFormat="1" applyFont="1" applyBorder="1" applyAlignment="1" applyProtection="1">
      <alignment vertical="center"/>
      <protection/>
    </xf>
    <xf numFmtId="168" fontId="4" fillId="0" borderId="2" xfId="0" applyNumberFormat="1" applyFont="1" applyBorder="1" applyAlignment="1">
      <alignment horizontal="centerContinuous"/>
    </xf>
    <xf numFmtId="168" fontId="4" fillId="0" borderId="10" xfId="0" applyNumberFormat="1" applyFont="1" applyBorder="1" applyAlignment="1">
      <alignment horizontal="centerContinuous"/>
    </xf>
    <xf numFmtId="3" fontId="4" fillId="0" borderId="11" xfId="0" applyNumberFormat="1" applyFont="1" applyBorder="1" applyAlignment="1" applyProtection="1">
      <alignment horizontal="center"/>
      <protection/>
    </xf>
    <xf numFmtId="168" fontId="4" fillId="0" borderId="11" xfId="0" applyNumberFormat="1" applyFont="1" applyBorder="1" applyAlignment="1" applyProtection="1">
      <alignment horizontal="center"/>
      <protection/>
    </xf>
    <xf numFmtId="168" fontId="4" fillId="0" borderId="1" xfId="0" applyNumberFormat="1" applyFont="1" applyBorder="1" applyAlignment="1" applyProtection="1">
      <alignment horizontal="center"/>
      <protection/>
    </xf>
    <xf numFmtId="3" fontId="4" fillId="0" borderId="1" xfId="0" applyNumberFormat="1" applyFont="1" applyBorder="1" applyAlignment="1" applyProtection="1">
      <alignment horizontal="center"/>
      <protection/>
    </xf>
    <xf numFmtId="0" fontId="19" fillId="0" borderId="7" xfId="0" applyFont="1" applyBorder="1" applyAlignment="1" applyProtection="1">
      <alignment horizontal="left" vertical="center"/>
      <protection/>
    </xf>
    <xf numFmtId="0" fontId="4" fillId="0" borderId="7" xfId="0" applyFont="1" applyBorder="1" applyAlignment="1" applyProtection="1">
      <alignment vertical="center"/>
      <protection/>
    </xf>
    <xf numFmtId="3" fontId="4" fillId="0" borderId="7" xfId="0" applyNumberFormat="1" applyFont="1" applyBorder="1" applyAlignment="1">
      <alignment vertical="center"/>
    </xf>
    <xf numFmtId="168" fontId="4" fillId="0" borderId="8" xfId="0" applyNumberFormat="1" applyFont="1" applyBorder="1" applyAlignment="1">
      <alignment horizontal="right" vertical="center"/>
    </xf>
    <xf numFmtId="3" fontId="4" fillId="0" borderId="7" xfId="0" applyNumberFormat="1" applyFont="1" applyBorder="1" applyAlignment="1" applyProtection="1" quotePrefix="1">
      <alignment horizontal="right" vertical="center"/>
      <protection/>
    </xf>
    <xf numFmtId="3" fontId="4" fillId="0" borderId="1" xfId="0" applyNumberFormat="1" applyFont="1" applyBorder="1" applyAlignment="1" applyProtection="1">
      <alignment vertical="center"/>
      <protection/>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7" xfId="0" applyFont="1" applyFill="1" applyBorder="1" applyAlignment="1">
      <alignment horizontal="center" vertical="center"/>
    </xf>
    <xf numFmtId="3" fontId="4" fillId="0" borderId="16" xfId="15" applyNumberFormat="1" applyFont="1" applyFill="1" applyBorder="1" applyAlignment="1">
      <alignment horizontal="center" vertical="center"/>
    </xf>
    <xf numFmtId="3" fontId="4" fillId="0" borderId="16" xfId="0" applyNumberFormat="1" applyFont="1" applyFill="1" applyBorder="1" applyAlignment="1">
      <alignment horizontal="center" vertical="center"/>
    </xf>
    <xf numFmtId="3" fontId="4" fillId="0" borderId="7" xfId="0" applyNumberFormat="1" applyFont="1" applyFill="1" applyBorder="1" applyAlignment="1">
      <alignment horizontal="center" vertical="center"/>
    </xf>
    <xf numFmtId="3" fontId="4" fillId="0" borderId="7" xfId="0" applyNumberFormat="1" applyFont="1" applyFill="1" applyBorder="1" applyAlignment="1" quotePrefix="1">
      <alignment horizontal="center" vertical="center"/>
    </xf>
    <xf numFmtId="3" fontId="4" fillId="0" borderId="7" xfId="15" applyNumberFormat="1" applyFont="1" applyFill="1" applyBorder="1" applyAlignment="1">
      <alignment horizontal="center" vertical="center"/>
    </xf>
    <xf numFmtId="0" fontId="4" fillId="0" borderId="6" xfId="0" applyFont="1" applyBorder="1" applyAlignment="1" applyProtection="1">
      <alignment horizontal="centerContinuous" wrapText="1"/>
      <protection/>
    </xf>
    <xf numFmtId="0" fontId="4" fillId="0" borderId="5" xfId="0" applyFont="1" applyBorder="1" applyAlignment="1">
      <alignment horizontal="centerContinuous" wrapText="1"/>
    </xf>
    <xf numFmtId="3" fontId="4" fillId="0" borderId="8" xfId="0" applyNumberFormat="1" applyFont="1" applyBorder="1" applyAlignment="1" applyProtection="1">
      <alignment horizontal="right" vertical="center"/>
      <protection/>
    </xf>
    <xf numFmtId="0" fontId="4" fillId="0" borderId="3" xfId="0" applyFont="1" applyBorder="1" applyAlignment="1" applyProtection="1">
      <alignment horizontal="left" vertical="center"/>
      <protection/>
    </xf>
    <xf numFmtId="3" fontId="4" fillId="0" borderId="11" xfId="0" applyNumberFormat="1" applyFont="1" applyBorder="1" applyAlignment="1" applyProtection="1" quotePrefix="1">
      <alignment horizontal="right" vertical="center"/>
      <protection/>
    </xf>
    <xf numFmtId="0" fontId="0" fillId="0" borderId="7" xfId="0" applyFont="1" applyBorder="1" applyAlignment="1">
      <alignment horizontal="center"/>
    </xf>
    <xf numFmtId="0" fontId="9" fillId="0" borderId="6" xfId="0" applyFont="1" applyBorder="1" applyAlignment="1">
      <alignment vertical="center" wrapText="1"/>
    </xf>
    <xf numFmtId="0" fontId="0" fillId="0" borderId="6" xfId="0" applyBorder="1" applyAlignment="1">
      <alignment vertical="center"/>
    </xf>
    <xf numFmtId="0" fontId="4" fillId="0" borderId="0" xfId="0" applyFont="1" applyAlignment="1">
      <alignment vertical="center" wrapText="1"/>
    </xf>
    <xf numFmtId="0" fontId="0" fillId="0" borderId="0" xfId="0" applyFont="1" applyAlignment="1">
      <alignment vertical="center" wrapText="1"/>
    </xf>
    <xf numFmtId="0" fontId="4" fillId="0" borderId="15" xfId="0" applyFont="1" applyBorder="1" applyAlignment="1" applyProtection="1">
      <alignment horizontal="center" vertical="center"/>
      <protection/>
    </xf>
    <xf numFmtId="0" fontId="0" fillId="0" borderId="3" xfId="0" applyFont="1" applyBorder="1" applyAlignment="1">
      <alignment vertical="center"/>
    </xf>
    <xf numFmtId="0" fontId="4" fillId="0" borderId="6" xfId="0" applyFont="1" applyBorder="1" applyAlignment="1">
      <alignment vertical="center" wrapText="1"/>
    </xf>
    <xf numFmtId="0" fontId="0" fillId="0" borderId="6" xfId="0" applyFont="1" applyBorder="1" applyAlignment="1">
      <alignment vertical="center"/>
    </xf>
    <xf numFmtId="0" fontId="4" fillId="0" borderId="15" xfId="0" applyFont="1" applyBorder="1" applyAlignment="1" applyProtection="1">
      <alignment horizontal="center" vertical="center" wrapText="1"/>
      <protection/>
    </xf>
    <xf numFmtId="0" fontId="0" fillId="0" borderId="7" xfId="0" applyFont="1" applyBorder="1" applyAlignment="1">
      <alignment horizontal="center" vertical="center" wrapText="1"/>
    </xf>
    <xf numFmtId="0" fontId="0" fillId="0" borderId="3" xfId="0" applyFont="1" applyBorder="1" applyAlignment="1">
      <alignment horizontal="center" vertical="center" wrapText="1"/>
    </xf>
    <xf numFmtId="0" fontId="4" fillId="0" borderId="0" xfId="0" applyFont="1" applyAlignment="1">
      <alignment/>
    </xf>
    <xf numFmtId="0" fontId="0" fillId="0" borderId="0" xfId="0" applyFont="1" applyAlignment="1">
      <alignment/>
    </xf>
    <xf numFmtId="0" fontId="4" fillId="0" borderId="9" xfId="0" applyFont="1" applyBorder="1" applyAlignment="1" applyProtection="1">
      <alignment horizontal="center" vertical="center" wrapText="1"/>
      <protection/>
    </xf>
    <xf numFmtId="0" fontId="0" fillId="0" borderId="2" xfId="0" applyFont="1" applyBorder="1" applyAlignment="1">
      <alignment horizontal="center" vertical="center" wrapText="1"/>
    </xf>
    <xf numFmtId="1" fontId="4" fillId="0" borderId="9" xfId="0" applyNumberFormat="1" applyFont="1" applyBorder="1" applyAlignment="1">
      <alignment horizontal="center" vertical="center"/>
    </xf>
    <xf numFmtId="1" fontId="0" fillId="0" borderId="2"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5" fillId="0" borderId="0" xfId="0" applyFont="1" applyAlignment="1" applyProtection="1">
      <alignment horizontal="center" vertical="center" wrapText="1"/>
      <protection/>
    </xf>
    <xf numFmtId="0" fontId="0" fillId="0" borderId="0" xfId="0" applyFont="1" applyAlignment="1">
      <alignment horizontal="center" vertical="center" wrapText="1"/>
    </xf>
    <xf numFmtId="0" fontId="0" fillId="0" borderId="3" xfId="0" applyFont="1" applyBorder="1" applyAlignment="1">
      <alignment vertical="center" wrapText="1"/>
    </xf>
    <xf numFmtId="0" fontId="4" fillId="0" borderId="0" xfId="0" applyFont="1" applyAlignment="1" applyProtection="1">
      <alignment horizontal="left" vertical="center" wrapText="1"/>
      <protection/>
    </xf>
    <xf numFmtId="0" fontId="0" fillId="0" borderId="2" xfId="0" applyFont="1" applyBorder="1" applyAlignment="1">
      <alignment vertical="center" wrapText="1"/>
    </xf>
    <xf numFmtId="0" fontId="4" fillId="0" borderId="9" xfId="0" applyFont="1" applyBorder="1" applyAlignment="1" applyProtection="1">
      <alignment horizontal="center" vertical="center"/>
      <protection/>
    </xf>
    <xf numFmtId="0" fontId="0" fillId="0" borderId="2" xfId="0" applyFont="1" applyBorder="1" applyAlignment="1">
      <alignment vertical="center"/>
    </xf>
    <xf numFmtId="0" fontId="4" fillId="0" borderId="9" xfId="0" applyFont="1" applyBorder="1" applyAlignment="1" applyProtection="1" quotePrefix="1">
      <alignment horizontal="center" vertical="center"/>
      <protection/>
    </xf>
    <xf numFmtId="0" fontId="0" fillId="0" borderId="2" xfId="0" applyFont="1" applyBorder="1" applyAlignment="1">
      <alignment horizontal="center" vertical="center"/>
    </xf>
    <xf numFmtId="0" fontId="4" fillId="0" borderId="0" xfId="0" applyFont="1" applyAlignment="1" quotePrefix="1">
      <alignment vertical="center" wrapText="1"/>
    </xf>
    <xf numFmtId="0" fontId="4" fillId="0" borderId="15" xfId="0" applyFont="1" applyBorder="1" applyAlignment="1">
      <alignment horizontal="center" vertical="center" wrapText="1"/>
    </xf>
    <xf numFmtId="0" fontId="0" fillId="0" borderId="3" xfId="0" applyFont="1" applyBorder="1" applyAlignment="1">
      <alignment horizontal="center"/>
    </xf>
    <xf numFmtId="0" fontId="5" fillId="0" borderId="0"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4" fillId="0" borderId="0" xfId="0" applyFont="1" applyBorder="1" applyAlignment="1" applyProtection="1">
      <alignment horizontal="center" vertical="center" wrapText="1"/>
      <protection/>
    </xf>
    <xf numFmtId="0" fontId="4" fillId="0" borderId="0" xfId="0" applyFont="1" applyAlignment="1" applyProtection="1" quotePrefix="1">
      <alignment horizontal="left" vertical="center" wrapText="1"/>
      <protection/>
    </xf>
    <xf numFmtId="3" fontId="4" fillId="0" borderId="4" xfId="0" applyNumberFormat="1" applyFont="1" applyBorder="1" applyAlignment="1" applyProtection="1">
      <alignment horizontal="center" vertical="center"/>
      <protection/>
    </xf>
    <xf numFmtId="0" fontId="0" fillId="0" borderId="5" xfId="0" applyFont="1" applyBorder="1" applyAlignment="1">
      <alignment horizontal="center" vertical="center"/>
    </xf>
    <xf numFmtId="3" fontId="4" fillId="0" borderId="17" xfId="0" applyNumberFormat="1" applyFont="1" applyBorder="1" applyAlignment="1" applyProtection="1">
      <alignment horizontal="center" vertical="center"/>
      <protection/>
    </xf>
    <xf numFmtId="0" fontId="0" fillId="0" borderId="11" xfId="0" applyFont="1" applyBorder="1" applyAlignment="1">
      <alignment horizontal="center" vertical="center"/>
    </xf>
    <xf numFmtId="3" fontId="4" fillId="0" borderId="6" xfId="0" applyNumberFormat="1" applyFont="1" applyBorder="1" applyAlignment="1" applyProtection="1">
      <alignment horizontal="center" vertical="center"/>
      <protection/>
    </xf>
    <xf numFmtId="3" fontId="4" fillId="0" borderId="14" xfId="0" applyNumberFormat="1" applyFont="1" applyBorder="1" applyAlignment="1" applyProtection="1">
      <alignment horizontal="center" vertical="center"/>
      <protection/>
    </xf>
    <xf numFmtId="3" fontId="4" fillId="0" borderId="4" xfId="0" applyNumberFormat="1" applyFont="1" applyBorder="1" applyAlignment="1">
      <alignment horizontal="center" vertical="center"/>
    </xf>
    <xf numFmtId="3" fontId="4" fillId="0" borderId="17" xfId="0" applyNumberFormat="1" applyFont="1" applyBorder="1" applyAlignment="1">
      <alignment horizontal="center" vertical="center"/>
    </xf>
    <xf numFmtId="0" fontId="0" fillId="0" borderId="7" xfId="0" applyFont="1" applyBorder="1" applyAlignment="1">
      <alignment/>
    </xf>
    <xf numFmtId="0" fontId="0" fillId="0" borderId="3" xfId="0" applyFont="1" applyBorder="1" applyAlignment="1">
      <alignment/>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4" fillId="0" borderId="9" xfId="0" applyFont="1" applyBorder="1" applyAlignment="1" applyProtection="1">
      <alignment/>
      <protection/>
    </xf>
    <xf numFmtId="0" fontId="0" fillId="0" borderId="2" xfId="0" applyFont="1" applyBorder="1" applyAlignment="1">
      <alignment/>
    </xf>
    <xf numFmtId="0" fontId="0" fillId="0" borderId="6" xfId="0" applyFont="1" applyBorder="1" applyAlignment="1">
      <alignment vertical="center" wrapText="1"/>
    </xf>
    <xf numFmtId="3" fontId="4" fillId="0" borderId="9" xfId="0" applyNumberFormat="1" applyFont="1" applyBorder="1" applyAlignment="1" applyProtection="1">
      <alignment horizontal="center" vertical="center"/>
      <protection/>
    </xf>
    <xf numFmtId="3" fontId="4" fillId="0" borderId="10" xfId="0" applyNumberFormat="1" applyFont="1" applyBorder="1" applyAlignment="1" applyProtection="1">
      <alignment horizontal="center" vertical="center"/>
      <protection/>
    </xf>
    <xf numFmtId="3" fontId="4" fillId="0" borderId="1" xfId="0" applyNumberFormat="1" applyFont="1" applyBorder="1" applyAlignment="1" applyProtection="1">
      <alignment horizontal="center" vertical="center"/>
      <protection/>
    </xf>
    <xf numFmtId="0" fontId="0" fillId="0" borderId="1"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wrapText="1"/>
    </xf>
    <xf numFmtId="0" fontId="0" fillId="0" borderId="0" xfId="0" applyFont="1" applyAlignment="1">
      <alignment wrapText="1"/>
    </xf>
    <xf numFmtId="0" fontId="20" fillId="0" borderId="0" xfId="0" applyFont="1" applyAlignment="1">
      <alignment/>
    </xf>
    <xf numFmtId="37" fontId="20"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1"/>
  <sheetViews>
    <sheetView tabSelected="1" workbookViewId="0" topLeftCell="A1">
      <selection activeCell="A1" sqref="A1"/>
    </sheetView>
  </sheetViews>
  <sheetFormatPr defaultColWidth="9.33203125" defaultRowHeight="12.75"/>
  <cols>
    <col min="1" max="1" width="122.5" style="39" customWidth="1"/>
    <col min="2" max="16384" width="9.33203125" style="39" customWidth="1"/>
  </cols>
  <sheetData>
    <row r="1" ht="15">
      <c r="A1" s="38" t="s">
        <v>306</v>
      </c>
    </row>
    <row r="2" spans="1:5" ht="16.5">
      <c r="A2" s="40" t="s">
        <v>307</v>
      </c>
      <c r="B2" s="38"/>
      <c r="C2" s="38"/>
      <c r="D2" s="38"/>
      <c r="E2" s="38"/>
    </row>
    <row r="3" spans="1:11" ht="16.5">
      <c r="A3" s="41" t="s">
        <v>308</v>
      </c>
      <c r="B3" s="42"/>
      <c r="C3" s="42"/>
      <c r="D3" s="42"/>
      <c r="E3" s="42"/>
      <c r="F3" s="42"/>
      <c r="G3" s="42"/>
      <c r="H3" s="42"/>
      <c r="I3" s="42"/>
      <c r="J3" s="42"/>
      <c r="K3" s="42"/>
    </row>
    <row r="4" spans="1:5" ht="16.5">
      <c r="A4" s="40" t="s">
        <v>309</v>
      </c>
      <c r="B4" s="38"/>
      <c r="C4" s="38"/>
      <c r="D4" s="38"/>
      <c r="E4" s="38"/>
    </row>
    <row r="5" spans="1:8" ht="16.5">
      <c r="A5" s="41" t="s">
        <v>310</v>
      </c>
      <c r="B5" s="42"/>
      <c r="C5" s="42"/>
      <c r="D5" s="42"/>
      <c r="E5" s="42"/>
      <c r="F5" s="42"/>
      <c r="G5" s="42"/>
      <c r="H5" s="42"/>
    </row>
    <row r="6" spans="1:7" ht="31.5">
      <c r="A6" s="43" t="s">
        <v>311</v>
      </c>
      <c r="B6" s="44"/>
      <c r="C6" s="44"/>
      <c r="D6" s="44"/>
      <c r="E6" s="44"/>
      <c r="F6" s="44"/>
      <c r="G6" s="44"/>
    </row>
    <row r="7" spans="1:11" ht="34.5" customHeight="1">
      <c r="A7" s="45" t="s">
        <v>312</v>
      </c>
      <c r="B7" s="42"/>
      <c r="C7" s="42"/>
      <c r="D7" s="42"/>
      <c r="E7" s="42"/>
      <c r="F7" s="42"/>
      <c r="G7" s="42"/>
      <c r="H7" s="42"/>
      <c r="I7" s="42"/>
      <c r="J7" s="42"/>
      <c r="K7" s="42"/>
    </row>
    <row r="8" spans="1:11" ht="16.5">
      <c r="A8" s="41" t="s">
        <v>313</v>
      </c>
      <c r="B8" s="42"/>
      <c r="C8" s="42"/>
      <c r="D8" s="42"/>
      <c r="E8" s="42"/>
      <c r="F8" s="42"/>
      <c r="G8" s="42"/>
      <c r="H8" s="42"/>
      <c r="I8" s="42"/>
      <c r="J8" s="42"/>
      <c r="K8" s="42"/>
    </row>
    <row r="9" spans="1:11" ht="32.25" customHeight="1">
      <c r="A9" s="43" t="s">
        <v>314</v>
      </c>
      <c r="B9" s="44"/>
      <c r="C9" s="44"/>
      <c r="D9" s="44"/>
      <c r="E9" s="44"/>
      <c r="F9" s="44"/>
      <c r="G9" s="44"/>
      <c r="H9" s="44"/>
      <c r="I9" s="44"/>
      <c r="J9" s="44"/>
      <c r="K9" s="44"/>
    </row>
    <row r="10" spans="1:11" ht="16.5">
      <c r="A10" s="41" t="s">
        <v>315</v>
      </c>
      <c r="B10" s="42"/>
      <c r="C10" s="42"/>
      <c r="D10" s="42"/>
      <c r="E10" s="42"/>
      <c r="F10" s="42"/>
      <c r="G10" s="44"/>
      <c r="H10" s="44"/>
      <c r="I10" s="44"/>
      <c r="J10" s="44"/>
      <c r="K10" s="44"/>
    </row>
    <row r="11" spans="1:17" ht="34.5" customHeight="1">
      <c r="A11" s="46" t="s">
        <v>316</v>
      </c>
      <c r="B11" s="47"/>
      <c r="C11" s="47"/>
      <c r="D11" s="47"/>
      <c r="E11" s="47"/>
      <c r="F11" s="47"/>
      <c r="G11" s="47"/>
      <c r="H11" s="47"/>
      <c r="I11" s="47"/>
      <c r="J11" s="47"/>
      <c r="K11" s="47"/>
      <c r="L11" s="42"/>
      <c r="M11" s="42"/>
      <c r="N11" s="42"/>
      <c r="O11" s="42"/>
      <c r="P11" s="42"/>
      <c r="Q11" s="42"/>
    </row>
    <row r="12" spans="1:11" ht="34.5" customHeight="1">
      <c r="A12" s="43" t="s">
        <v>317</v>
      </c>
      <c r="B12" s="44"/>
      <c r="C12" s="44"/>
      <c r="D12" s="44"/>
      <c r="E12" s="44"/>
      <c r="F12" s="44"/>
      <c r="G12" s="44"/>
      <c r="H12" s="44"/>
      <c r="I12" s="44"/>
      <c r="J12" s="44"/>
      <c r="K12" s="44"/>
    </row>
    <row r="13" spans="1:11" ht="34.5" customHeight="1">
      <c r="A13" s="43" t="s">
        <v>318</v>
      </c>
      <c r="B13" s="44"/>
      <c r="C13" s="44"/>
      <c r="D13" s="44"/>
      <c r="E13" s="44"/>
      <c r="F13" s="44"/>
      <c r="G13" s="44"/>
      <c r="H13" s="44"/>
      <c r="I13" s="44"/>
      <c r="J13" s="44"/>
      <c r="K13" s="44"/>
    </row>
    <row r="14" spans="1:11" ht="31.5">
      <c r="A14" s="43" t="s">
        <v>319</v>
      </c>
      <c r="B14" s="44"/>
      <c r="C14" s="44"/>
      <c r="D14" s="44"/>
      <c r="E14" s="44"/>
      <c r="F14" s="44"/>
      <c r="G14" s="44"/>
      <c r="H14" s="44"/>
      <c r="I14" s="44"/>
      <c r="J14" s="44"/>
      <c r="K14" s="44"/>
    </row>
    <row r="15" spans="1:11" ht="31.5">
      <c r="A15" s="43" t="s">
        <v>320</v>
      </c>
      <c r="B15" s="44"/>
      <c r="C15" s="44"/>
      <c r="D15" s="44"/>
      <c r="E15" s="44"/>
      <c r="F15" s="44"/>
      <c r="G15" s="44"/>
      <c r="H15" s="44"/>
      <c r="I15" s="44"/>
      <c r="J15" s="44"/>
      <c r="K15" s="44"/>
    </row>
    <row r="16" spans="1:11" ht="33.75" customHeight="1">
      <c r="A16" s="43" t="s">
        <v>321</v>
      </c>
      <c r="B16" s="44"/>
      <c r="C16" s="44"/>
      <c r="D16" s="44"/>
      <c r="E16" s="44"/>
      <c r="F16" s="44"/>
      <c r="G16" s="44"/>
      <c r="H16" s="44"/>
      <c r="I16" s="44"/>
      <c r="J16" s="44"/>
      <c r="K16" s="44"/>
    </row>
    <row r="17" spans="1:11" ht="19.5" customHeight="1">
      <c r="A17" s="43" t="s">
        <v>322</v>
      </c>
      <c r="B17" s="44"/>
      <c r="C17" s="44"/>
      <c r="D17" s="44"/>
      <c r="E17" s="44"/>
      <c r="F17" s="44"/>
      <c r="G17" s="44"/>
      <c r="H17" s="44"/>
      <c r="I17" s="44"/>
      <c r="J17" s="44"/>
      <c r="K17" s="44"/>
    </row>
    <row r="18" spans="1:11" ht="30.75" customHeight="1">
      <c r="A18" s="43" t="s">
        <v>323</v>
      </c>
      <c r="B18" s="44"/>
      <c r="C18" s="44"/>
      <c r="D18" s="44"/>
      <c r="E18" s="44"/>
      <c r="F18" s="44"/>
      <c r="G18" s="44"/>
      <c r="H18" s="44"/>
      <c r="I18" s="44"/>
      <c r="J18" s="44"/>
      <c r="K18" s="44"/>
    </row>
    <row r="19" spans="1:11" ht="15">
      <c r="A19" s="44"/>
      <c r="B19" s="44"/>
      <c r="C19" s="44"/>
      <c r="D19" s="44"/>
      <c r="E19" s="44"/>
      <c r="F19" s="44"/>
      <c r="G19" s="44"/>
      <c r="H19" s="44"/>
      <c r="I19" s="44"/>
      <c r="J19" s="44"/>
      <c r="K19" s="44"/>
    </row>
    <row r="20" spans="1:9" ht="15">
      <c r="A20" s="44"/>
      <c r="B20" s="44"/>
      <c r="C20" s="44"/>
      <c r="D20" s="44"/>
      <c r="E20" s="44"/>
      <c r="F20" s="44"/>
      <c r="G20" s="44"/>
      <c r="H20" s="44"/>
      <c r="I20" s="44"/>
    </row>
    <row r="21" spans="1:9" ht="15">
      <c r="A21" s="44"/>
      <c r="B21" s="44"/>
      <c r="C21" s="44"/>
      <c r="D21" s="44"/>
      <c r="E21" s="44"/>
      <c r="F21" s="44"/>
      <c r="G21" s="44"/>
      <c r="H21" s="44"/>
      <c r="I21" s="44"/>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S25"/>
  <sheetViews>
    <sheetView workbookViewId="0" topLeftCell="A1">
      <selection activeCell="G21" sqref="G21"/>
    </sheetView>
  </sheetViews>
  <sheetFormatPr defaultColWidth="9.33203125" defaultRowHeight="12.75"/>
  <cols>
    <col min="1" max="1" width="18.66015625" style="1" customWidth="1"/>
    <col min="2" max="2" width="11.16015625" style="1" bestFit="1" customWidth="1"/>
    <col min="3" max="3" width="7.83203125" style="1" customWidth="1"/>
    <col min="4" max="4" width="11.16015625" style="1" bestFit="1" customWidth="1"/>
    <col min="5" max="5" width="7.83203125" style="1" customWidth="1"/>
    <col min="6" max="6" width="10.66015625" style="1" bestFit="1" customWidth="1"/>
    <col min="7" max="7" width="7.83203125" style="1" customWidth="1"/>
    <col min="8" max="8" width="10.66015625" style="1" bestFit="1" customWidth="1"/>
    <col min="9" max="9" width="8.5" style="1" customWidth="1"/>
    <col min="10" max="10" width="10.66015625" style="1" bestFit="1" customWidth="1"/>
    <col min="11" max="11" width="7.83203125" style="1" customWidth="1"/>
    <col min="12" max="12" width="10.66015625" style="1" bestFit="1" customWidth="1"/>
    <col min="13" max="13" width="8.16015625" style="1" customWidth="1"/>
    <col min="14" max="14" width="10.66015625" style="1" bestFit="1" customWidth="1"/>
    <col min="15" max="15" width="8.83203125" style="1" customWidth="1"/>
    <col min="16" max="16" width="10.66015625" style="1" bestFit="1" customWidth="1"/>
    <col min="17" max="17" width="8.16015625" style="1" customWidth="1"/>
    <col min="18" max="18" width="9.66015625" style="1" customWidth="1"/>
    <col min="19" max="19" width="10" style="1" customWidth="1"/>
    <col min="20" max="16384" width="9.33203125" style="1" customWidth="1"/>
  </cols>
  <sheetData>
    <row r="2" spans="1:17" ht="12.75">
      <c r="A2" s="48" t="s">
        <v>221</v>
      </c>
      <c r="B2" s="49"/>
      <c r="C2" s="49"/>
      <c r="D2" s="49"/>
      <c r="E2" s="49"/>
      <c r="F2" s="49"/>
      <c r="G2" s="49"/>
      <c r="H2" s="49"/>
      <c r="I2" s="49"/>
      <c r="J2" s="49"/>
      <c r="K2" s="49"/>
      <c r="L2" s="49"/>
      <c r="M2" s="49"/>
      <c r="N2" s="49"/>
      <c r="O2" s="49"/>
      <c r="P2" s="49"/>
      <c r="Q2" s="49"/>
    </row>
    <row r="3" spans="1:17" ht="15" customHeight="1">
      <c r="A3" s="242" t="s">
        <v>285</v>
      </c>
      <c r="B3" s="243"/>
      <c r="C3" s="243"/>
      <c r="D3" s="243"/>
      <c r="E3" s="243"/>
      <c r="F3" s="243"/>
      <c r="G3" s="243"/>
      <c r="H3" s="243"/>
      <c r="I3" s="243"/>
      <c r="J3" s="243"/>
      <c r="K3" s="243"/>
      <c r="L3" s="243"/>
      <c r="M3" s="243"/>
      <c r="N3" s="243"/>
      <c r="O3" s="243"/>
      <c r="P3" s="243"/>
      <c r="Q3" s="243"/>
    </row>
    <row r="4" spans="1:17" ht="15" customHeight="1">
      <c r="A4" s="244" t="s">
        <v>296</v>
      </c>
      <c r="B4" s="243"/>
      <c r="C4" s="243"/>
      <c r="D4" s="243"/>
      <c r="E4" s="243"/>
      <c r="F4" s="243"/>
      <c r="G4" s="243"/>
      <c r="H4" s="243"/>
      <c r="I4" s="243"/>
      <c r="J4" s="243"/>
      <c r="K4" s="243"/>
      <c r="L4" s="243"/>
      <c r="M4" s="243"/>
      <c r="N4" s="243"/>
      <c r="O4" s="243"/>
      <c r="P4" s="243"/>
      <c r="Q4" s="243"/>
    </row>
    <row r="5" spans="1:17" ht="21" customHeight="1">
      <c r="A5" s="220" t="s">
        <v>326</v>
      </c>
      <c r="B5" s="128" t="s">
        <v>46</v>
      </c>
      <c r="C5" s="111"/>
      <c r="D5" s="111"/>
      <c r="E5" s="111"/>
      <c r="F5" s="111"/>
      <c r="G5" s="111"/>
      <c r="H5" s="111"/>
      <c r="I5" s="111"/>
      <c r="J5" s="111"/>
      <c r="K5" s="129"/>
      <c r="L5" s="111"/>
      <c r="M5" s="98"/>
      <c r="N5" s="128" t="s">
        <v>47</v>
      </c>
      <c r="O5" s="111"/>
      <c r="P5" s="111"/>
      <c r="Q5" s="98"/>
    </row>
    <row r="6" spans="1:19" ht="17.25" customHeight="1">
      <c r="A6" s="221"/>
      <c r="B6" s="130" t="s">
        <v>222</v>
      </c>
      <c r="C6" s="131"/>
      <c r="D6" s="130" t="s">
        <v>50</v>
      </c>
      <c r="E6" s="131"/>
      <c r="F6" s="130" t="s">
        <v>51</v>
      </c>
      <c r="G6" s="131"/>
      <c r="H6" s="130" t="s">
        <v>52</v>
      </c>
      <c r="I6" s="131"/>
      <c r="J6" s="130" t="s">
        <v>53</v>
      </c>
      <c r="K6" s="98"/>
      <c r="L6" s="132" t="s">
        <v>58</v>
      </c>
      <c r="M6" s="131"/>
      <c r="N6" s="130" t="s">
        <v>55</v>
      </c>
      <c r="O6" s="131"/>
      <c r="P6" s="130" t="s">
        <v>56</v>
      </c>
      <c r="Q6" s="131"/>
      <c r="R6" s="133"/>
      <c r="S6" s="133"/>
    </row>
    <row r="7" spans="1:19" ht="22.5" customHeight="1">
      <c r="A7" s="222"/>
      <c r="B7" s="74" t="s">
        <v>24</v>
      </c>
      <c r="C7" s="74" t="s">
        <v>57</v>
      </c>
      <c r="D7" s="74" t="s">
        <v>24</v>
      </c>
      <c r="E7" s="74" t="s">
        <v>57</v>
      </c>
      <c r="F7" s="74" t="s">
        <v>24</v>
      </c>
      <c r="G7" s="74" t="s">
        <v>57</v>
      </c>
      <c r="H7" s="74" t="s">
        <v>24</v>
      </c>
      <c r="I7" s="74" t="s">
        <v>57</v>
      </c>
      <c r="J7" s="74" t="s">
        <v>24</v>
      </c>
      <c r="K7" s="54" t="s">
        <v>57</v>
      </c>
      <c r="L7" s="54" t="s">
        <v>24</v>
      </c>
      <c r="M7" s="74" t="s">
        <v>57</v>
      </c>
      <c r="N7" s="74" t="s">
        <v>24</v>
      </c>
      <c r="O7" s="74" t="s">
        <v>57</v>
      </c>
      <c r="P7" s="74" t="s">
        <v>24</v>
      </c>
      <c r="Q7" s="74" t="s">
        <v>57</v>
      </c>
      <c r="R7" s="133"/>
      <c r="S7" s="133"/>
    </row>
    <row r="8" spans="1:19" ht="21" customHeight="1">
      <c r="A8" s="134" t="s">
        <v>125</v>
      </c>
      <c r="B8" s="76">
        <v>99728</v>
      </c>
      <c r="C8" s="77">
        <v>76.88535964844654</v>
      </c>
      <c r="D8" s="76">
        <v>81133</v>
      </c>
      <c r="E8" s="77">
        <v>80.49308001388957</v>
      </c>
      <c r="F8" s="76">
        <v>13955</v>
      </c>
      <c r="G8" s="77">
        <v>62.06635829923501</v>
      </c>
      <c r="H8" s="76">
        <v>467</v>
      </c>
      <c r="I8" s="77">
        <v>66.14730878186968</v>
      </c>
      <c r="J8" s="76">
        <v>3685</v>
      </c>
      <c r="K8" s="135">
        <v>79.12819411638394</v>
      </c>
      <c r="L8" s="136">
        <v>216</v>
      </c>
      <c r="M8" s="77">
        <v>60.67415730337079</v>
      </c>
      <c r="N8" s="76">
        <v>2885</v>
      </c>
      <c r="O8" s="77">
        <v>79.28002198406155</v>
      </c>
      <c r="P8" s="76">
        <v>5369</v>
      </c>
      <c r="Q8" s="77">
        <v>69.0457818930041</v>
      </c>
      <c r="R8" s="133"/>
      <c r="S8" s="133"/>
    </row>
    <row r="9" spans="1:19" ht="21" customHeight="1">
      <c r="A9" s="134" t="s">
        <v>126</v>
      </c>
      <c r="B9" s="76">
        <v>18182</v>
      </c>
      <c r="C9" s="77">
        <v>14.017423483154728</v>
      </c>
      <c r="D9" s="76">
        <v>12400</v>
      </c>
      <c r="E9" s="77">
        <v>12.302197529639367</v>
      </c>
      <c r="F9" s="76">
        <v>4919</v>
      </c>
      <c r="G9" s="77">
        <v>21.87777975449208</v>
      </c>
      <c r="H9" s="76">
        <v>177</v>
      </c>
      <c r="I9" s="77">
        <v>25.07082152974504</v>
      </c>
      <c r="J9" s="76">
        <v>529</v>
      </c>
      <c r="K9" s="135">
        <v>11.359244148593515</v>
      </c>
      <c r="L9" s="136">
        <v>79</v>
      </c>
      <c r="M9" s="77">
        <v>22.191011235955056</v>
      </c>
      <c r="N9" s="76">
        <v>397</v>
      </c>
      <c r="O9" s="77">
        <v>10.909590546853531</v>
      </c>
      <c r="P9" s="76">
        <v>1622</v>
      </c>
      <c r="Q9" s="77">
        <v>20.859053497942387</v>
      </c>
      <c r="R9" s="133"/>
      <c r="S9" s="133"/>
    </row>
    <row r="10" spans="1:19" ht="21" customHeight="1">
      <c r="A10" s="134" t="s">
        <v>127</v>
      </c>
      <c r="B10" s="76">
        <v>11205</v>
      </c>
      <c r="C10" s="77">
        <v>8.63850127206846</v>
      </c>
      <c r="D10" s="76">
        <v>6830</v>
      </c>
      <c r="E10" s="77">
        <v>6.776129768341684</v>
      </c>
      <c r="F10" s="76">
        <v>3515</v>
      </c>
      <c r="G10" s="77">
        <v>15.63333926347625</v>
      </c>
      <c r="H10" s="76">
        <v>56</v>
      </c>
      <c r="I10" s="77">
        <v>7.932011331444759</v>
      </c>
      <c r="J10" s="76">
        <v>423</v>
      </c>
      <c r="K10" s="135">
        <v>9.083100708610694</v>
      </c>
      <c r="L10" s="136">
        <v>59</v>
      </c>
      <c r="M10" s="77">
        <v>16.573033707865168</v>
      </c>
      <c r="N10" s="76">
        <v>350</v>
      </c>
      <c r="O10" s="77">
        <v>9.618026930475406</v>
      </c>
      <c r="P10" s="76">
        <v>741</v>
      </c>
      <c r="Q10" s="77">
        <v>9.529320987654321</v>
      </c>
      <c r="R10" s="133"/>
      <c r="S10" s="133"/>
    </row>
    <row r="11" spans="1:19" ht="21" customHeight="1">
      <c r="A11" s="137" t="s">
        <v>59</v>
      </c>
      <c r="B11" s="138">
        <v>595</v>
      </c>
      <c r="C11" s="139">
        <v>0.45871559633027525</v>
      </c>
      <c r="D11" s="138">
        <v>432</v>
      </c>
      <c r="E11" s="139">
        <v>0.4285926881293715</v>
      </c>
      <c r="F11" s="138">
        <v>95</v>
      </c>
      <c r="G11" s="139">
        <v>0.4225226827966554</v>
      </c>
      <c r="H11" s="138">
        <v>6</v>
      </c>
      <c r="I11" s="77">
        <v>0.84985835694051</v>
      </c>
      <c r="J11" s="138">
        <v>20</v>
      </c>
      <c r="K11" s="140">
        <v>0.4294610264118532</v>
      </c>
      <c r="L11" s="141">
        <v>2</v>
      </c>
      <c r="M11" s="141" t="s">
        <v>99</v>
      </c>
      <c r="N11" s="138">
        <v>7</v>
      </c>
      <c r="O11" s="139">
        <v>0.1923605386095081</v>
      </c>
      <c r="P11" s="138">
        <v>44</v>
      </c>
      <c r="Q11" s="139">
        <v>0.565843621399177</v>
      </c>
      <c r="R11" s="133"/>
      <c r="S11" s="133"/>
    </row>
    <row r="12" spans="1:19" ht="21" customHeight="1">
      <c r="A12" s="81" t="s">
        <v>89</v>
      </c>
      <c r="B12" s="138">
        <v>129710</v>
      </c>
      <c r="C12" s="139">
        <v>100</v>
      </c>
      <c r="D12" s="138">
        <v>100795</v>
      </c>
      <c r="E12" s="139">
        <v>100</v>
      </c>
      <c r="F12" s="138">
        <v>22484</v>
      </c>
      <c r="G12" s="139">
        <v>100</v>
      </c>
      <c r="H12" s="138">
        <v>706</v>
      </c>
      <c r="I12" s="83">
        <v>100</v>
      </c>
      <c r="J12" s="138">
        <v>4657</v>
      </c>
      <c r="K12" s="140">
        <v>100</v>
      </c>
      <c r="L12" s="142">
        <v>356</v>
      </c>
      <c r="M12" s="83">
        <v>100</v>
      </c>
      <c r="N12" s="138">
        <v>3639</v>
      </c>
      <c r="O12" s="139">
        <v>100</v>
      </c>
      <c r="P12" s="138">
        <v>7776</v>
      </c>
      <c r="Q12" s="139">
        <v>100</v>
      </c>
      <c r="R12" s="133"/>
      <c r="S12" s="133"/>
    </row>
    <row r="13" spans="1:17" ht="41.25" customHeight="1">
      <c r="A13" s="239" t="s">
        <v>235</v>
      </c>
      <c r="B13" s="215"/>
      <c r="C13" s="215"/>
      <c r="D13" s="215"/>
      <c r="E13" s="215"/>
      <c r="F13" s="215"/>
      <c r="G13" s="215"/>
      <c r="H13" s="215"/>
      <c r="I13" s="215"/>
      <c r="J13" s="215"/>
      <c r="K13" s="215"/>
      <c r="L13" s="215"/>
      <c r="M13" s="215"/>
      <c r="N13" s="215"/>
      <c r="O13" s="215"/>
      <c r="P13" s="215"/>
      <c r="Q13" s="215"/>
    </row>
    <row r="14" spans="1:17" ht="30.75" customHeight="1">
      <c r="A14" s="214" t="s">
        <v>234</v>
      </c>
      <c r="B14" s="215"/>
      <c r="C14" s="215"/>
      <c r="D14" s="215"/>
      <c r="E14" s="215"/>
      <c r="F14" s="215"/>
      <c r="G14" s="215"/>
      <c r="H14" s="215"/>
      <c r="I14" s="215"/>
      <c r="J14" s="215"/>
      <c r="K14" s="215"/>
      <c r="L14" s="215"/>
      <c r="M14" s="215"/>
      <c r="N14" s="215"/>
      <c r="O14" s="215"/>
      <c r="P14" s="215"/>
      <c r="Q14" s="215"/>
    </row>
    <row r="15" spans="1:17" ht="18.75" customHeight="1">
      <c r="A15" s="223" t="s">
        <v>300</v>
      </c>
      <c r="B15" s="224"/>
      <c r="C15" s="224"/>
      <c r="D15" s="224"/>
      <c r="E15" s="224"/>
      <c r="F15" s="224"/>
      <c r="G15" s="224"/>
      <c r="H15" s="224"/>
      <c r="I15" s="224"/>
      <c r="J15" s="224"/>
      <c r="K15" s="224"/>
      <c r="L15" s="224"/>
      <c r="M15" s="224"/>
      <c r="N15" s="224"/>
      <c r="O15" s="224"/>
      <c r="P15" s="224"/>
      <c r="Q15" s="224"/>
    </row>
    <row r="17" spans="2:16" ht="12.75">
      <c r="B17" s="18"/>
      <c r="D17" s="18"/>
      <c r="F17" s="18"/>
      <c r="H17" s="18"/>
      <c r="J17" s="18"/>
      <c r="M17" s="270"/>
      <c r="N17" s="271">
        <f>SUM(N8:N12)</f>
        <v>7278</v>
      </c>
      <c r="O17" s="270"/>
      <c r="P17" s="271">
        <f>SUM(P8:P12)</f>
        <v>15552</v>
      </c>
    </row>
    <row r="24" ht="12.75">
      <c r="I24" s="22"/>
    </row>
    <row r="25" ht="12.75">
      <c r="I25" s="22"/>
    </row>
  </sheetData>
  <mergeCells count="6">
    <mergeCell ref="A3:Q3"/>
    <mergeCell ref="A13:Q13"/>
    <mergeCell ref="A14:Q14"/>
    <mergeCell ref="A15:Q15"/>
    <mergeCell ref="A5:A7"/>
    <mergeCell ref="A4:Q4"/>
  </mergeCells>
  <printOptions horizontalCentered="1"/>
  <pageMargins left="0.25" right="0" top="1" bottom="1" header="0.5" footer="0.5"/>
  <pageSetup fitToHeight="1" fitToWidth="1" horizontalDpi="600" verticalDpi="600" orientation="landscape" scale="90" r:id="rId1"/>
</worksheet>
</file>

<file path=xl/worksheets/sheet11.xml><?xml version="1.0" encoding="utf-8"?>
<worksheet xmlns="http://schemas.openxmlformats.org/spreadsheetml/2006/main" xmlns:r="http://schemas.openxmlformats.org/officeDocument/2006/relationships">
  <sheetPr>
    <pageSetUpPr fitToPage="1"/>
  </sheetPr>
  <dimension ref="A2:S17"/>
  <sheetViews>
    <sheetView workbookViewId="0" topLeftCell="A1">
      <selection activeCell="A1" sqref="A1"/>
    </sheetView>
  </sheetViews>
  <sheetFormatPr defaultColWidth="9.33203125" defaultRowHeight="12.75"/>
  <cols>
    <col min="1" max="1" width="19.5" style="1" customWidth="1"/>
    <col min="2" max="2" width="12" style="1" bestFit="1" customWidth="1"/>
    <col min="3" max="3" width="9" style="1" bestFit="1" customWidth="1"/>
    <col min="4" max="4" width="12" style="1" bestFit="1" customWidth="1"/>
    <col min="5" max="5" width="9" style="1" bestFit="1" customWidth="1"/>
    <col min="6" max="6" width="10.66015625" style="1" bestFit="1" customWidth="1"/>
    <col min="7" max="7" width="9" style="1" bestFit="1" customWidth="1"/>
    <col min="8" max="8" width="10.66015625" style="1" bestFit="1" customWidth="1"/>
    <col min="9" max="9" width="9" style="1" bestFit="1" customWidth="1"/>
    <col min="10" max="10" width="10.66015625" style="1" bestFit="1" customWidth="1"/>
    <col min="11" max="11" width="9" style="1" bestFit="1" customWidth="1"/>
    <col min="12" max="12" width="10.66015625" style="1" bestFit="1" customWidth="1"/>
    <col min="13" max="13" width="8.83203125" style="1" customWidth="1"/>
    <col min="14" max="14" width="10.66015625" style="1" bestFit="1" customWidth="1"/>
    <col min="15" max="15" width="8.83203125" style="1" customWidth="1"/>
    <col min="16" max="16" width="10.66015625" style="1" bestFit="1" customWidth="1"/>
    <col min="17" max="17" width="8.83203125" style="1" customWidth="1"/>
    <col min="18" max="16384" width="9.33203125" style="1" customWidth="1"/>
  </cols>
  <sheetData>
    <row r="2" spans="1:17" ht="12.75">
      <c r="A2" s="48" t="s">
        <v>149</v>
      </c>
      <c r="B2" s="49"/>
      <c r="C2" s="49"/>
      <c r="D2" s="49"/>
      <c r="E2" s="49"/>
      <c r="F2" s="49"/>
      <c r="G2" s="49"/>
      <c r="H2" s="49"/>
      <c r="I2" s="49"/>
      <c r="J2" s="49"/>
      <c r="K2" s="49"/>
      <c r="L2" s="49"/>
      <c r="M2" s="49"/>
      <c r="N2" s="49"/>
      <c r="O2" s="49"/>
      <c r="P2" s="49"/>
      <c r="Q2" s="49"/>
    </row>
    <row r="3" spans="1:17" ht="12.75">
      <c r="A3" s="50" t="s">
        <v>150</v>
      </c>
      <c r="B3" s="49"/>
      <c r="C3" s="49"/>
      <c r="D3" s="49"/>
      <c r="E3" s="49"/>
      <c r="F3" s="49"/>
      <c r="G3" s="49"/>
      <c r="H3" s="49"/>
      <c r="I3" s="49"/>
      <c r="J3" s="49"/>
      <c r="K3" s="49"/>
      <c r="L3" s="49"/>
      <c r="M3" s="49"/>
      <c r="N3" s="49"/>
      <c r="O3" s="49"/>
      <c r="P3" s="49"/>
      <c r="Q3" s="49"/>
    </row>
    <row r="4" spans="1:17" ht="13.5" customHeight="1">
      <c r="A4" s="48" t="s">
        <v>296</v>
      </c>
      <c r="B4" s="49"/>
      <c r="C4" s="49"/>
      <c r="D4" s="49"/>
      <c r="E4" s="49"/>
      <c r="F4" s="49"/>
      <c r="G4" s="49"/>
      <c r="H4" s="49"/>
      <c r="I4" s="49"/>
      <c r="J4" s="49"/>
      <c r="K4" s="49"/>
      <c r="L4" s="49"/>
      <c r="M4" s="49"/>
      <c r="N4" s="49"/>
      <c r="O4" s="49"/>
      <c r="P4" s="49"/>
      <c r="Q4" s="49"/>
    </row>
    <row r="5" spans="1:17" ht="12.75">
      <c r="A5" s="220" t="s">
        <v>252</v>
      </c>
      <c r="B5" s="53" t="s">
        <v>46</v>
      </c>
      <c r="C5" s="70"/>
      <c r="D5" s="70"/>
      <c r="E5" s="70"/>
      <c r="F5" s="70"/>
      <c r="G5" s="70"/>
      <c r="H5" s="70"/>
      <c r="I5" s="70"/>
      <c r="J5" s="70"/>
      <c r="K5" s="109"/>
      <c r="L5" s="70"/>
      <c r="M5" s="52"/>
      <c r="N5" s="53" t="s">
        <v>47</v>
      </c>
      <c r="O5" s="70"/>
      <c r="P5" s="70"/>
      <c r="Q5" s="52"/>
    </row>
    <row r="6" spans="1:17" ht="12.75">
      <c r="A6" s="211"/>
      <c r="B6" s="97" t="s">
        <v>49</v>
      </c>
      <c r="C6" s="98"/>
      <c r="D6" s="128" t="s">
        <v>50</v>
      </c>
      <c r="E6" s="98"/>
      <c r="F6" s="128" t="s">
        <v>51</v>
      </c>
      <c r="G6" s="98"/>
      <c r="H6" s="128" t="s">
        <v>52</v>
      </c>
      <c r="I6" s="98"/>
      <c r="J6" s="128" t="s">
        <v>53</v>
      </c>
      <c r="K6" s="98"/>
      <c r="L6" s="111" t="s">
        <v>58</v>
      </c>
      <c r="M6" s="98"/>
      <c r="N6" s="128" t="s">
        <v>55</v>
      </c>
      <c r="O6" s="98"/>
      <c r="P6" s="128" t="s">
        <v>56</v>
      </c>
      <c r="Q6" s="98"/>
    </row>
    <row r="7" spans="1:17" ht="12.75">
      <c r="A7" s="241"/>
      <c r="B7" s="74" t="s">
        <v>24</v>
      </c>
      <c r="C7" s="74" t="s">
        <v>57</v>
      </c>
      <c r="D7" s="74" t="s">
        <v>24</v>
      </c>
      <c r="E7" s="74" t="s">
        <v>57</v>
      </c>
      <c r="F7" s="74" t="s">
        <v>24</v>
      </c>
      <c r="G7" s="74" t="s">
        <v>57</v>
      </c>
      <c r="H7" s="74" t="s">
        <v>24</v>
      </c>
      <c r="I7" s="74" t="s">
        <v>57</v>
      </c>
      <c r="J7" s="74" t="s">
        <v>24</v>
      </c>
      <c r="K7" s="54" t="s">
        <v>57</v>
      </c>
      <c r="L7" s="54" t="s">
        <v>24</v>
      </c>
      <c r="M7" s="74" t="s">
        <v>57</v>
      </c>
      <c r="N7" s="74" t="s">
        <v>24</v>
      </c>
      <c r="O7" s="74" t="s">
        <v>57</v>
      </c>
      <c r="P7" s="74" t="s">
        <v>24</v>
      </c>
      <c r="Q7" s="74" t="s">
        <v>57</v>
      </c>
    </row>
    <row r="8" spans="1:19" ht="19.5" customHeight="1">
      <c r="A8" s="75" t="s">
        <v>151</v>
      </c>
      <c r="B8" s="143">
        <v>757</v>
      </c>
      <c r="C8" s="144">
        <v>0.583609590625241</v>
      </c>
      <c r="D8" s="143">
        <v>410</v>
      </c>
      <c r="E8" s="144">
        <v>0.40676620864130164</v>
      </c>
      <c r="F8" s="143">
        <v>319</v>
      </c>
      <c r="G8" s="144">
        <v>1.4187866927592954</v>
      </c>
      <c r="H8" s="143">
        <v>3</v>
      </c>
      <c r="I8" s="145" t="s">
        <v>289</v>
      </c>
      <c r="J8" s="143">
        <v>20</v>
      </c>
      <c r="K8" s="146">
        <v>0.4294610264118532</v>
      </c>
      <c r="L8" s="147">
        <v>1</v>
      </c>
      <c r="M8" s="145" t="s">
        <v>289</v>
      </c>
      <c r="N8" s="143">
        <v>8</v>
      </c>
      <c r="O8" s="144">
        <v>0.21984061555372353</v>
      </c>
      <c r="P8" s="143">
        <v>33</v>
      </c>
      <c r="Q8" s="144">
        <v>0.4243827160493827</v>
      </c>
      <c r="S8" s="18">
        <f>H8+J8</f>
        <v>23</v>
      </c>
    </row>
    <row r="9" spans="1:19" ht="19.5" customHeight="1">
      <c r="A9" s="75" t="s">
        <v>152</v>
      </c>
      <c r="B9" s="148">
        <v>1391</v>
      </c>
      <c r="C9" s="144">
        <v>1.0723922596561561</v>
      </c>
      <c r="D9" s="143">
        <v>888</v>
      </c>
      <c r="E9" s="144">
        <v>0.8809960811548192</v>
      </c>
      <c r="F9" s="143">
        <v>450</v>
      </c>
      <c r="G9" s="144">
        <v>2.0014232342999465</v>
      </c>
      <c r="H9" s="143">
        <v>4</v>
      </c>
      <c r="I9" s="145" t="s">
        <v>289</v>
      </c>
      <c r="J9" s="143">
        <v>44</v>
      </c>
      <c r="K9" s="146">
        <v>0.9448142581060769</v>
      </c>
      <c r="L9" s="149">
        <v>2</v>
      </c>
      <c r="M9" s="145" t="s">
        <v>289</v>
      </c>
      <c r="N9" s="143">
        <v>24</v>
      </c>
      <c r="O9" s="144">
        <v>0.6595218466611706</v>
      </c>
      <c r="P9" s="143">
        <v>69</v>
      </c>
      <c r="Q9" s="144">
        <v>0.8873456790123456</v>
      </c>
      <c r="S9" s="18">
        <f>H9+J9</f>
        <v>48</v>
      </c>
    </row>
    <row r="10" spans="1:19" ht="19.5" customHeight="1">
      <c r="A10" s="75" t="s">
        <v>236</v>
      </c>
      <c r="B10" s="143">
        <v>8719</v>
      </c>
      <c r="C10" s="144">
        <v>6.721918125048185</v>
      </c>
      <c r="D10" s="143">
        <v>5732</v>
      </c>
      <c r="E10" s="144">
        <v>5.686790019346198</v>
      </c>
      <c r="F10" s="143">
        <v>2501</v>
      </c>
      <c r="G10" s="144">
        <v>11.12346557552037</v>
      </c>
      <c r="H10" s="143">
        <v>45</v>
      </c>
      <c r="I10" s="144">
        <v>6.373937677053824</v>
      </c>
      <c r="J10" s="143">
        <v>363</v>
      </c>
      <c r="K10" s="146">
        <v>7.794717629375134</v>
      </c>
      <c r="L10" s="149">
        <v>23</v>
      </c>
      <c r="M10" s="144">
        <v>6.460674157303371</v>
      </c>
      <c r="N10" s="143">
        <v>187</v>
      </c>
      <c r="O10" s="144">
        <v>5.138774388568288</v>
      </c>
      <c r="P10" s="143">
        <v>389</v>
      </c>
      <c r="Q10" s="144">
        <v>5.002572016460905</v>
      </c>
      <c r="S10" s="18">
        <f>H10+J10</f>
        <v>408</v>
      </c>
    </row>
    <row r="11" spans="1:19" ht="19.5" customHeight="1">
      <c r="A11" s="75" t="s">
        <v>153</v>
      </c>
      <c r="B11" s="143">
        <v>118801</v>
      </c>
      <c r="C11" s="144">
        <v>91.58970010022358</v>
      </c>
      <c r="D11" s="143">
        <v>93729</v>
      </c>
      <c r="E11" s="144">
        <v>92.98973163351357</v>
      </c>
      <c r="F11" s="143">
        <v>19211</v>
      </c>
      <c r="G11" s="144">
        <v>85.44298167585839</v>
      </c>
      <c r="H11" s="143">
        <v>654</v>
      </c>
      <c r="I11" s="144">
        <v>92.63456090651559</v>
      </c>
      <c r="J11" s="143">
        <v>4229</v>
      </c>
      <c r="K11" s="146">
        <v>90.80953403478634</v>
      </c>
      <c r="L11" s="149">
        <v>329</v>
      </c>
      <c r="M11" s="144">
        <v>92.41573033707866</v>
      </c>
      <c r="N11" s="143">
        <v>3420</v>
      </c>
      <c r="O11" s="144">
        <v>93.98186314921682</v>
      </c>
      <c r="P11" s="143">
        <v>7280</v>
      </c>
      <c r="Q11" s="144">
        <v>93.62139917695474</v>
      </c>
      <c r="S11" s="18">
        <f>H11+J11</f>
        <v>4883</v>
      </c>
    </row>
    <row r="12" spans="1:19" ht="19.5" customHeight="1">
      <c r="A12" s="88" t="s">
        <v>89</v>
      </c>
      <c r="B12" s="150">
        <v>129710</v>
      </c>
      <c r="C12" s="151">
        <v>100</v>
      </c>
      <c r="D12" s="150">
        <v>100795</v>
      </c>
      <c r="E12" s="151">
        <v>100</v>
      </c>
      <c r="F12" s="150">
        <v>22484</v>
      </c>
      <c r="G12" s="151">
        <v>100</v>
      </c>
      <c r="H12" s="150">
        <v>706</v>
      </c>
      <c r="I12" s="151">
        <v>100</v>
      </c>
      <c r="J12" s="150">
        <v>4657</v>
      </c>
      <c r="K12" s="152">
        <v>100</v>
      </c>
      <c r="L12" s="153">
        <v>356</v>
      </c>
      <c r="M12" s="151">
        <v>100</v>
      </c>
      <c r="N12" s="150">
        <v>3639</v>
      </c>
      <c r="O12" s="151">
        <v>100</v>
      </c>
      <c r="P12" s="150">
        <v>7776</v>
      </c>
      <c r="Q12" s="151">
        <v>100</v>
      </c>
      <c r="S12" s="18">
        <f>H12+J12</f>
        <v>5363</v>
      </c>
    </row>
    <row r="13" spans="1:17" ht="18.75" customHeight="1">
      <c r="A13" s="75" t="s">
        <v>154</v>
      </c>
      <c r="B13" s="246">
        <v>3302.095</v>
      </c>
      <c r="C13" s="247"/>
      <c r="D13" s="246">
        <v>3357.71</v>
      </c>
      <c r="E13" s="247"/>
      <c r="F13" s="246">
        <v>3074.846</v>
      </c>
      <c r="G13" s="247"/>
      <c r="H13" s="246">
        <v>3381.028</v>
      </c>
      <c r="I13" s="247"/>
      <c r="J13" s="246">
        <v>3187.03</v>
      </c>
      <c r="K13" s="247"/>
      <c r="L13" s="252">
        <v>3260.958</v>
      </c>
      <c r="M13" s="247"/>
      <c r="N13" s="250">
        <v>3283.412</v>
      </c>
      <c r="O13" s="247"/>
      <c r="P13" s="246">
        <v>3326.364</v>
      </c>
      <c r="Q13" s="247"/>
    </row>
    <row r="14" spans="1:17" ht="18.75" customHeight="1">
      <c r="A14" s="154" t="s">
        <v>155</v>
      </c>
      <c r="B14" s="248">
        <v>3345.356</v>
      </c>
      <c r="C14" s="249"/>
      <c r="D14" s="248">
        <v>3402.052</v>
      </c>
      <c r="E14" s="249"/>
      <c r="F14" s="248">
        <v>3147.32</v>
      </c>
      <c r="G14" s="249"/>
      <c r="H14" s="248">
        <v>3402.143</v>
      </c>
      <c r="I14" s="249"/>
      <c r="J14" s="248">
        <v>3216.833</v>
      </c>
      <c r="K14" s="249"/>
      <c r="L14" s="253">
        <v>3318</v>
      </c>
      <c r="M14" s="249"/>
      <c r="N14" s="251">
        <v>3316.508</v>
      </c>
      <c r="O14" s="249"/>
      <c r="P14" s="248">
        <v>3350</v>
      </c>
      <c r="Q14" s="249"/>
    </row>
    <row r="15" spans="1:17" ht="38.25" customHeight="1">
      <c r="A15" s="245" t="s">
        <v>237</v>
      </c>
      <c r="B15" s="215"/>
      <c r="C15" s="215"/>
      <c r="D15" s="215"/>
      <c r="E15" s="215"/>
      <c r="F15" s="215"/>
      <c r="G15" s="215"/>
      <c r="H15" s="215"/>
      <c r="I15" s="215"/>
      <c r="J15" s="215"/>
      <c r="K15" s="215"/>
      <c r="L15" s="215"/>
      <c r="M15" s="215"/>
      <c r="N15" s="215"/>
      <c r="O15" s="215"/>
      <c r="P15" s="215"/>
      <c r="Q15" s="215"/>
    </row>
    <row r="16" spans="1:17" ht="30.75" customHeight="1">
      <c r="A16" s="214" t="s">
        <v>232</v>
      </c>
      <c r="B16" s="215"/>
      <c r="C16" s="215"/>
      <c r="D16" s="215"/>
      <c r="E16" s="215"/>
      <c r="F16" s="215"/>
      <c r="G16" s="215"/>
      <c r="H16" s="215"/>
      <c r="I16" s="215"/>
      <c r="J16" s="215"/>
      <c r="K16" s="215"/>
      <c r="L16" s="215"/>
      <c r="M16" s="215"/>
      <c r="N16" s="215"/>
      <c r="O16" s="215"/>
      <c r="P16" s="215"/>
      <c r="Q16" s="215"/>
    </row>
    <row r="17" spans="1:17" ht="18" customHeight="1">
      <c r="A17" s="223" t="s">
        <v>300</v>
      </c>
      <c r="B17" s="224"/>
      <c r="C17" s="224"/>
      <c r="D17" s="224"/>
      <c r="E17" s="224"/>
      <c r="F17" s="224"/>
      <c r="G17" s="224"/>
      <c r="H17" s="224"/>
      <c r="I17" s="224"/>
      <c r="J17" s="224"/>
      <c r="K17" s="224"/>
      <c r="L17" s="224"/>
      <c r="M17" s="224"/>
      <c r="N17" s="224"/>
      <c r="O17" s="224"/>
      <c r="P17" s="224"/>
      <c r="Q17" s="224"/>
    </row>
  </sheetData>
  <mergeCells count="20">
    <mergeCell ref="P13:Q13"/>
    <mergeCell ref="P14:Q14"/>
    <mergeCell ref="A5:A7"/>
    <mergeCell ref="H14:I14"/>
    <mergeCell ref="J13:K13"/>
    <mergeCell ref="J14:K14"/>
    <mergeCell ref="N13:O13"/>
    <mergeCell ref="N14:O14"/>
    <mergeCell ref="L13:M13"/>
    <mergeCell ref="L14:M14"/>
    <mergeCell ref="A16:Q16"/>
    <mergeCell ref="A15:Q15"/>
    <mergeCell ref="A17:Q17"/>
    <mergeCell ref="B13:C13"/>
    <mergeCell ref="B14:C14"/>
    <mergeCell ref="D13:E13"/>
    <mergeCell ref="D14:E14"/>
    <mergeCell ref="F13:G13"/>
    <mergeCell ref="F14:G14"/>
    <mergeCell ref="H13:I13"/>
  </mergeCells>
  <printOptions horizontalCentered="1"/>
  <pageMargins left="0.5" right="0.5" top="1" bottom="1" header="0" footer="0"/>
  <pageSetup fitToHeight="1" fitToWidth="1" horizontalDpi="300" verticalDpi="300" orientation="landscape" scale="79" r:id="rId1"/>
</worksheet>
</file>

<file path=xl/worksheets/sheet12.xml><?xml version="1.0" encoding="utf-8"?>
<worksheet xmlns="http://schemas.openxmlformats.org/spreadsheetml/2006/main" xmlns:r="http://schemas.openxmlformats.org/officeDocument/2006/relationships">
  <sheetPr>
    <pageSetUpPr fitToPage="1"/>
  </sheetPr>
  <dimension ref="A2:Q104"/>
  <sheetViews>
    <sheetView workbookViewId="0" topLeftCell="A1">
      <selection activeCell="A1" sqref="A1"/>
    </sheetView>
  </sheetViews>
  <sheetFormatPr defaultColWidth="9.33203125" defaultRowHeight="12.75"/>
  <cols>
    <col min="1" max="1" width="23.66015625" style="1" customWidth="1"/>
    <col min="2" max="2" width="11.16015625" style="1" bestFit="1" customWidth="1"/>
    <col min="3" max="3" width="8.33203125" style="1" customWidth="1"/>
    <col min="4" max="4" width="11.16015625" style="1" bestFit="1" customWidth="1"/>
    <col min="5" max="5" width="8.16015625" style="1" bestFit="1" customWidth="1"/>
    <col min="6" max="6" width="11.16015625" style="1" customWidth="1"/>
    <col min="7" max="7" width="9.83203125" style="1" bestFit="1" customWidth="1"/>
    <col min="8" max="8" width="12.16015625" style="1" customWidth="1"/>
    <col min="9" max="9" width="7.16015625" style="1" bestFit="1" customWidth="1"/>
    <col min="10" max="10" width="11.33203125" style="1" customWidth="1"/>
    <col min="11" max="11" width="7.16015625" style="1" customWidth="1"/>
    <col min="12" max="12" width="10.66015625" style="1" bestFit="1" customWidth="1"/>
    <col min="13" max="13" width="8.16015625" style="1" bestFit="1" customWidth="1"/>
    <col min="14" max="14" width="12.16015625" style="1" customWidth="1"/>
    <col min="15" max="15" width="7.16015625" style="1" customWidth="1"/>
    <col min="16" max="16" width="12.16015625" style="1" bestFit="1" customWidth="1"/>
    <col min="17" max="17" width="6.16015625" style="1" customWidth="1"/>
    <col min="18" max="16384" width="9.33203125" style="1" customWidth="1"/>
  </cols>
  <sheetData>
    <row r="2" spans="1:17" ht="12.75">
      <c r="A2" s="48" t="s">
        <v>128</v>
      </c>
      <c r="B2" s="49"/>
      <c r="C2" s="49"/>
      <c r="D2" s="49"/>
      <c r="E2" s="49"/>
      <c r="F2" s="49"/>
      <c r="G2" s="49"/>
      <c r="H2" s="49"/>
      <c r="I2" s="49"/>
      <c r="J2" s="49"/>
      <c r="K2" s="49"/>
      <c r="L2" s="49"/>
      <c r="M2" s="49"/>
      <c r="N2" s="49"/>
      <c r="O2" s="49"/>
      <c r="P2" s="49"/>
      <c r="Q2" s="49"/>
    </row>
    <row r="3" spans="1:17" ht="14.25">
      <c r="A3" s="50" t="s">
        <v>327</v>
      </c>
      <c r="B3" s="49"/>
      <c r="C3" s="49"/>
      <c r="D3" s="49"/>
      <c r="E3" s="49"/>
      <c r="F3" s="49"/>
      <c r="G3" s="49"/>
      <c r="H3" s="49"/>
      <c r="I3" s="49"/>
      <c r="J3" s="49"/>
      <c r="K3" s="49"/>
      <c r="L3" s="49"/>
      <c r="M3" s="49"/>
      <c r="N3" s="49"/>
      <c r="O3" s="49"/>
      <c r="P3" s="49"/>
      <c r="Q3" s="49"/>
    </row>
    <row r="4" spans="1:17" ht="12.75">
      <c r="A4" s="50" t="s">
        <v>156</v>
      </c>
      <c r="B4" s="49"/>
      <c r="C4" s="49"/>
      <c r="D4" s="49"/>
      <c r="E4" s="49"/>
      <c r="F4" s="49"/>
      <c r="G4" s="49"/>
      <c r="H4" s="49"/>
      <c r="I4" s="49"/>
      <c r="J4" s="49"/>
      <c r="K4" s="49"/>
      <c r="L4" s="49"/>
      <c r="M4" s="49"/>
      <c r="N4" s="49"/>
      <c r="O4" s="49"/>
      <c r="P4" s="49"/>
      <c r="Q4" s="49"/>
    </row>
    <row r="5" spans="1:17" ht="12.75">
      <c r="A5" s="48" t="s">
        <v>296</v>
      </c>
      <c r="B5" s="49"/>
      <c r="C5" s="49"/>
      <c r="D5" s="49"/>
      <c r="E5" s="49"/>
      <c r="F5" s="49"/>
      <c r="G5" s="49"/>
      <c r="H5" s="49"/>
      <c r="I5" s="49"/>
      <c r="J5" s="49"/>
      <c r="K5" s="49"/>
      <c r="L5" s="49"/>
      <c r="M5" s="49"/>
      <c r="N5" s="49"/>
      <c r="O5" s="49"/>
      <c r="P5" s="49"/>
      <c r="Q5" s="49"/>
    </row>
    <row r="6" spans="1:17" ht="12.75">
      <c r="A6" s="220" t="s">
        <v>326</v>
      </c>
      <c r="B6" s="53" t="s">
        <v>46</v>
      </c>
      <c r="C6" s="70"/>
      <c r="D6" s="70"/>
      <c r="E6" s="70"/>
      <c r="F6" s="70"/>
      <c r="G6" s="70"/>
      <c r="H6" s="70"/>
      <c r="I6" s="70"/>
      <c r="J6" s="70"/>
      <c r="K6" s="109"/>
      <c r="L6" s="70"/>
      <c r="M6" s="52"/>
      <c r="N6" s="53" t="s">
        <v>47</v>
      </c>
      <c r="O6" s="70"/>
      <c r="P6" s="70"/>
      <c r="Q6" s="52"/>
    </row>
    <row r="7" spans="1:17" ht="12.75">
      <c r="A7" s="221"/>
      <c r="B7" s="97" t="s">
        <v>49</v>
      </c>
      <c r="C7" s="98"/>
      <c r="D7" s="128" t="s">
        <v>50</v>
      </c>
      <c r="E7" s="98"/>
      <c r="F7" s="128" t="s">
        <v>51</v>
      </c>
      <c r="G7" s="98"/>
      <c r="H7" s="128" t="s">
        <v>52</v>
      </c>
      <c r="I7" s="98"/>
      <c r="J7" s="128" t="s">
        <v>53</v>
      </c>
      <c r="K7" s="98"/>
      <c r="L7" s="111" t="s">
        <v>58</v>
      </c>
      <c r="M7" s="98"/>
      <c r="N7" s="128" t="s">
        <v>55</v>
      </c>
      <c r="O7" s="98"/>
      <c r="P7" s="128" t="s">
        <v>56</v>
      </c>
      <c r="Q7" s="98"/>
    </row>
    <row r="8" spans="1:17" ht="12.75">
      <c r="A8" s="222"/>
      <c r="B8" s="74" t="s">
        <v>24</v>
      </c>
      <c r="C8" s="74" t="s">
        <v>57</v>
      </c>
      <c r="D8" s="74" t="s">
        <v>24</v>
      </c>
      <c r="E8" s="74" t="s">
        <v>57</v>
      </c>
      <c r="F8" s="74" t="s">
        <v>24</v>
      </c>
      <c r="G8" s="74" t="s">
        <v>57</v>
      </c>
      <c r="H8" s="74" t="s">
        <v>24</v>
      </c>
      <c r="I8" s="74" t="s">
        <v>57</v>
      </c>
      <c r="J8" s="74" t="s">
        <v>24</v>
      </c>
      <c r="K8" s="54" t="s">
        <v>57</v>
      </c>
      <c r="L8" s="54" t="s">
        <v>24</v>
      </c>
      <c r="M8" s="74" t="s">
        <v>57</v>
      </c>
      <c r="N8" s="74" t="s">
        <v>24</v>
      </c>
      <c r="O8" s="74" t="s">
        <v>57</v>
      </c>
      <c r="P8" s="74" t="s">
        <v>24</v>
      </c>
      <c r="Q8" s="74" t="s">
        <v>57</v>
      </c>
    </row>
    <row r="9" spans="1:17" ht="19.5" customHeight="1">
      <c r="A9" s="155" t="s">
        <v>125</v>
      </c>
      <c r="B9" s="156">
        <v>7519</v>
      </c>
      <c r="C9" s="157">
        <v>7.539507460291994</v>
      </c>
      <c r="D9" s="156">
        <v>5229</v>
      </c>
      <c r="E9" s="157">
        <v>6.44497306891154</v>
      </c>
      <c r="F9" s="156">
        <v>1895</v>
      </c>
      <c r="G9" s="157">
        <v>13.579362235757793</v>
      </c>
      <c r="H9" s="156">
        <v>28</v>
      </c>
      <c r="I9" s="157">
        <v>5.995717344753747</v>
      </c>
      <c r="J9" s="156">
        <v>323</v>
      </c>
      <c r="K9" s="158">
        <v>8.765264586160109</v>
      </c>
      <c r="L9" s="159">
        <v>15</v>
      </c>
      <c r="M9" s="160">
        <v>6.944444444444445</v>
      </c>
      <c r="N9" s="156">
        <v>171</v>
      </c>
      <c r="O9" s="157">
        <v>5.927209705372618</v>
      </c>
      <c r="P9" s="156">
        <v>305</v>
      </c>
      <c r="Q9" s="158">
        <v>5.680759918048054</v>
      </c>
    </row>
    <row r="10" spans="1:17" ht="19.5" customHeight="1">
      <c r="A10" s="155" t="s">
        <v>126</v>
      </c>
      <c r="B10" s="156">
        <v>1856</v>
      </c>
      <c r="C10" s="157">
        <v>10.20789792102079</v>
      </c>
      <c r="D10" s="156">
        <v>1042</v>
      </c>
      <c r="E10" s="157">
        <v>8.403225806451612</v>
      </c>
      <c r="F10" s="156">
        <v>734</v>
      </c>
      <c r="G10" s="157">
        <v>14.92173205936166</v>
      </c>
      <c r="H10" s="156">
        <v>16</v>
      </c>
      <c r="I10" s="157">
        <v>9.03954802259887</v>
      </c>
      <c r="J10" s="156">
        <v>59</v>
      </c>
      <c r="K10" s="158">
        <v>11.153119092627598</v>
      </c>
      <c r="L10" s="159">
        <v>4</v>
      </c>
      <c r="M10" s="161" t="s">
        <v>99</v>
      </c>
      <c r="N10" s="156">
        <v>25</v>
      </c>
      <c r="O10" s="157">
        <v>6.297229219143577</v>
      </c>
      <c r="P10" s="156">
        <v>113</v>
      </c>
      <c r="Q10" s="158">
        <v>6.966707768187423</v>
      </c>
    </row>
    <row r="11" spans="1:17" ht="19.5" customHeight="1">
      <c r="A11" s="155" t="s">
        <v>127</v>
      </c>
      <c r="B11" s="156">
        <v>1434</v>
      </c>
      <c r="C11" s="157">
        <v>12.797858099062918</v>
      </c>
      <c r="D11" s="156">
        <v>727</v>
      </c>
      <c r="E11" s="157">
        <v>10.644216691068815</v>
      </c>
      <c r="F11" s="156">
        <v>623</v>
      </c>
      <c r="G11" s="162">
        <v>17.72403982930299</v>
      </c>
      <c r="H11" s="156">
        <v>6</v>
      </c>
      <c r="I11" s="157">
        <v>10.714285714285714</v>
      </c>
      <c r="J11" s="156">
        <v>43</v>
      </c>
      <c r="K11" s="158">
        <v>10.16548463356974</v>
      </c>
      <c r="L11" s="159">
        <v>7</v>
      </c>
      <c r="M11" s="163">
        <v>11.864406779661017</v>
      </c>
      <c r="N11" s="156">
        <v>22</v>
      </c>
      <c r="O11" s="157">
        <v>6.2857142857142865</v>
      </c>
      <c r="P11" s="156">
        <v>71</v>
      </c>
      <c r="Q11" s="158">
        <v>9.581646423751687</v>
      </c>
    </row>
    <row r="12" spans="1:17" ht="19.5" customHeight="1">
      <c r="A12" s="164" t="s">
        <v>89</v>
      </c>
      <c r="B12" s="165">
        <v>10867</v>
      </c>
      <c r="C12" s="166">
        <v>8.377919975329581</v>
      </c>
      <c r="D12" s="165">
        <v>7030</v>
      </c>
      <c r="E12" s="166">
        <v>6.974552309142319</v>
      </c>
      <c r="F12" s="165">
        <v>3270</v>
      </c>
      <c r="G12" s="166">
        <v>14.543675502579612</v>
      </c>
      <c r="H12" s="165">
        <v>52</v>
      </c>
      <c r="I12" s="166">
        <v>7.365439093484419</v>
      </c>
      <c r="J12" s="165">
        <v>427</v>
      </c>
      <c r="K12" s="166">
        <v>9.168992913893065</v>
      </c>
      <c r="L12" s="167">
        <v>26</v>
      </c>
      <c r="M12" s="168">
        <v>7.303370786516854</v>
      </c>
      <c r="N12" s="165">
        <v>219</v>
      </c>
      <c r="O12" s="166">
        <v>6.018136850783183</v>
      </c>
      <c r="P12" s="165">
        <v>491</v>
      </c>
      <c r="Q12" s="166">
        <v>6.314300411522633</v>
      </c>
    </row>
    <row r="13" spans="1:17" ht="39" customHeight="1">
      <c r="A13" s="239" t="s">
        <v>272</v>
      </c>
      <c r="B13" s="215"/>
      <c r="C13" s="215"/>
      <c r="D13" s="215"/>
      <c r="E13" s="215"/>
      <c r="F13" s="215"/>
      <c r="G13" s="215"/>
      <c r="H13" s="215"/>
      <c r="I13" s="215"/>
      <c r="J13" s="215"/>
      <c r="K13" s="215"/>
      <c r="L13" s="215"/>
      <c r="M13" s="215"/>
      <c r="N13" s="215"/>
      <c r="O13" s="215"/>
      <c r="P13" s="215"/>
      <c r="Q13" s="215"/>
    </row>
    <row r="14" spans="1:17" ht="31.5" customHeight="1">
      <c r="A14" s="214" t="s">
        <v>234</v>
      </c>
      <c r="B14" s="215"/>
      <c r="C14" s="215"/>
      <c r="D14" s="215"/>
      <c r="E14" s="215"/>
      <c r="F14" s="215"/>
      <c r="G14" s="215"/>
      <c r="H14" s="215"/>
      <c r="I14" s="215"/>
      <c r="J14" s="215"/>
      <c r="K14" s="215"/>
      <c r="L14" s="215"/>
      <c r="M14" s="215"/>
      <c r="N14" s="215"/>
      <c r="O14" s="215"/>
      <c r="P14" s="215"/>
      <c r="Q14" s="215"/>
    </row>
    <row r="15" spans="1:17" ht="19.5" customHeight="1">
      <c r="A15" s="223" t="s">
        <v>300</v>
      </c>
      <c r="B15" s="224"/>
      <c r="C15" s="224"/>
      <c r="D15" s="224"/>
      <c r="E15" s="224"/>
      <c r="F15" s="224"/>
      <c r="G15" s="224"/>
      <c r="H15" s="224"/>
      <c r="I15" s="224"/>
      <c r="J15" s="224"/>
      <c r="K15" s="224"/>
      <c r="L15" s="224"/>
      <c r="M15" s="224"/>
      <c r="N15" s="224"/>
      <c r="O15" s="224"/>
      <c r="P15" s="224"/>
      <c r="Q15" s="224"/>
    </row>
    <row r="19" ht="12.75">
      <c r="A19" s="15"/>
    </row>
    <row r="21" ht="14.25">
      <c r="A21" s="2"/>
    </row>
    <row r="69" ht="12.75">
      <c r="A69" s="3">
        <f ca="1">NOW()</f>
        <v>38995.36878506945</v>
      </c>
    </row>
    <row r="70" ht="12.75">
      <c r="D70" s="4" t="s">
        <v>128</v>
      </c>
    </row>
    <row r="71" ht="12.75">
      <c r="A71" s="4" t="s">
        <v>129</v>
      </c>
    </row>
    <row r="72" ht="12.75">
      <c r="A72" s="4" t="s">
        <v>130</v>
      </c>
    </row>
    <row r="74" spans="1:17" ht="12.75">
      <c r="A74" s="6" t="s">
        <v>75</v>
      </c>
      <c r="B74" s="6" t="s">
        <v>75</v>
      </c>
      <c r="C74" s="6" t="s">
        <v>75</v>
      </c>
      <c r="D74" s="6" t="s">
        <v>75</v>
      </c>
      <c r="E74" s="6" t="s">
        <v>75</v>
      </c>
      <c r="F74" s="6" t="s">
        <v>75</v>
      </c>
      <c r="G74" s="6" t="s">
        <v>75</v>
      </c>
      <c r="H74" s="6" t="s">
        <v>75</v>
      </c>
      <c r="I74" s="6" t="s">
        <v>75</v>
      </c>
      <c r="J74" s="6" t="s">
        <v>75</v>
      </c>
      <c r="K74" s="6" t="s">
        <v>75</v>
      </c>
      <c r="L74" s="6"/>
      <c r="M74" s="6"/>
      <c r="N74" s="6" t="s">
        <v>75</v>
      </c>
      <c r="O74" s="6" t="s">
        <v>75</v>
      </c>
      <c r="P74" s="6" t="s">
        <v>75</v>
      </c>
      <c r="Q74" s="6" t="s">
        <v>75</v>
      </c>
    </row>
    <row r="76" spans="6:14" ht="12.75">
      <c r="F76" s="5" t="s">
        <v>76</v>
      </c>
      <c r="N76" s="4" t="s">
        <v>131</v>
      </c>
    </row>
    <row r="77" spans="1:17" ht="12.75">
      <c r="A77" s="5" t="s">
        <v>132</v>
      </c>
      <c r="B77" s="6" t="s">
        <v>75</v>
      </c>
      <c r="C77" s="6" t="s">
        <v>75</v>
      </c>
      <c r="D77" s="6" t="s">
        <v>75</v>
      </c>
      <c r="E77" s="6" t="s">
        <v>75</v>
      </c>
      <c r="F77" s="6" t="s">
        <v>75</v>
      </c>
      <c r="G77" s="6" t="s">
        <v>75</v>
      </c>
      <c r="H77" s="6" t="s">
        <v>75</v>
      </c>
      <c r="I77" s="6" t="s">
        <v>75</v>
      </c>
      <c r="J77" s="6" t="s">
        <v>75</v>
      </c>
      <c r="K77" s="6" t="s">
        <v>75</v>
      </c>
      <c r="L77" s="6"/>
      <c r="M77" s="6"/>
      <c r="N77" s="6" t="s">
        <v>75</v>
      </c>
      <c r="O77" s="6" t="s">
        <v>75</v>
      </c>
      <c r="P77" s="6" t="s">
        <v>75</v>
      </c>
      <c r="Q77" s="6" t="s">
        <v>75</v>
      </c>
    </row>
    <row r="78" ht="12.75">
      <c r="A78" s="5" t="s">
        <v>124</v>
      </c>
    </row>
    <row r="79" spans="1:16" ht="12.75">
      <c r="A79" s="5" t="s">
        <v>133</v>
      </c>
      <c r="B79" s="5" t="s">
        <v>80</v>
      </c>
      <c r="D79" s="5" t="s">
        <v>81</v>
      </c>
      <c r="F79" s="5" t="s">
        <v>82</v>
      </c>
      <c r="H79" s="5" t="s">
        <v>134</v>
      </c>
      <c r="J79" s="5" t="s">
        <v>135</v>
      </c>
      <c r="N79" s="5" t="s">
        <v>136</v>
      </c>
      <c r="P79" s="5" t="s">
        <v>87</v>
      </c>
    </row>
    <row r="80" spans="2:17" ht="12.75">
      <c r="B80" s="6" t="s">
        <v>75</v>
      </c>
      <c r="C80" s="6" t="s">
        <v>75</v>
      </c>
      <c r="D80" s="6" t="s">
        <v>75</v>
      </c>
      <c r="E80" s="6" t="s">
        <v>75</v>
      </c>
      <c r="F80" s="6" t="s">
        <v>75</v>
      </c>
      <c r="G80" s="6" t="s">
        <v>75</v>
      </c>
      <c r="H80" s="6" t="s">
        <v>75</v>
      </c>
      <c r="I80" s="6" t="s">
        <v>75</v>
      </c>
      <c r="J80" s="6" t="s">
        <v>75</v>
      </c>
      <c r="K80" s="6" t="s">
        <v>75</v>
      </c>
      <c r="L80" s="6"/>
      <c r="M80" s="6"/>
      <c r="N80" s="6" t="s">
        <v>75</v>
      </c>
      <c r="O80" s="6" t="s">
        <v>75</v>
      </c>
      <c r="P80" s="6" t="s">
        <v>75</v>
      </c>
      <c r="Q80" s="6" t="s">
        <v>75</v>
      </c>
    </row>
    <row r="82" spans="2:17" ht="12.75">
      <c r="B82" s="5" t="s">
        <v>24</v>
      </c>
      <c r="C82" s="5" t="s">
        <v>57</v>
      </c>
      <c r="D82" s="5" t="s">
        <v>24</v>
      </c>
      <c r="E82" s="5" t="s">
        <v>57</v>
      </c>
      <c r="F82" s="5" t="s">
        <v>24</v>
      </c>
      <c r="G82" s="5" t="s">
        <v>57</v>
      </c>
      <c r="H82" s="5" t="s">
        <v>24</v>
      </c>
      <c r="I82" s="5" t="s">
        <v>57</v>
      </c>
      <c r="J82" s="5" t="s">
        <v>24</v>
      </c>
      <c r="K82" s="5" t="s">
        <v>57</v>
      </c>
      <c r="L82" s="5"/>
      <c r="M82" s="5"/>
      <c r="N82" s="5" t="s">
        <v>24</v>
      </c>
      <c r="O82" s="5" t="s">
        <v>57</v>
      </c>
      <c r="P82" s="5" t="s">
        <v>24</v>
      </c>
      <c r="Q82" s="5" t="s">
        <v>57</v>
      </c>
    </row>
    <row r="83" spans="1:17" ht="12.75">
      <c r="A83" s="6" t="s">
        <v>75</v>
      </c>
      <c r="B83" s="6" t="s">
        <v>75</v>
      </c>
      <c r="C83" s="6" t="s">
        <v>75</v>
      </c>
      <c r="D83" s="6" t="s">
        <v>75</v>
      </c>
      <c r="E83" s="6" t="s">
        <v>75</v>
      </c>
      <c r="F83" s="6" t="s">
        <v>75</v>
      </c>
      <c r="G83" s="6" t="s">
        <v>75</v>
      </c>
      <c r="H83" s="6" t="s">
        <v>75</v>
      </c>
      <c r="I83" s="6" t="s">
        <v>75</v>
      </c>
      <c r="J83" s="6" t="s">
        <v>75</v>
      </c>
      <c r="K83" s="6" t="s">
        <v>75</v>
      </c>
      <c r="L83" s="6"/>
      <c r="M83" s="6"/>
      <c r="N83" s="6" t="s">
        <v>75</v>
      </c>
      <c r="O83" s="6" t="s">
        <v>75</v>
      </c>
      <c r="P83" s="6" t="s">
        <v>75</v>
      </c>
      <c r="Q83" s="6" t="s">
        <v>75</v>
      </c>
    </row>
    <row r="85" spans="1:17" ht="12.75">
      <c r="A85" s="4" t="s">
        <v>137</v>
      </c>
      <c r="B85" s="7">
        <v>6495</v>
      </c>
      <c r="C85" s="8">
        <f>B85/B9*100</f>
        <v>86.38116770847188</v>
      </c>
      <c r="D85" s="7">
        <v>4450</v>
      </c>
      <c r="E85" s="8">
        <f>D85/D9*100</f>
        <v>85.10231401797667</v>
      </c>
      <c r="F85" s="7">
        <v>1931</v>
      </c>
      <c r="G85" s="8">
        <f>F85/F9*100</f>
        <v>101.89973614775725</v>
      </c>
      <c r="H85" s="9">
        <v>27</v>
      </c>
      <c r="I85" s="8">
        <f>H85/H9*100</f>
        <v>96.42857142857143</v>
      </c>
      <c r="J85" s="9">
        <v>67</v>
      </c>
      <c r="K85" s="8">
        <f>J85/J9*100</f>
        <v>20.743034055727556</v>
      </c>
      <c r="L85" s="8"/>
      <c r="M85" s="8"/>
      <c r="N85" s="7">
        <v>98</v>
      </c>
      <c r="O85" s="8">
        <f>N85/N9*100</f>
        <v>57.30994152046783</v>
      </c>
      <c r="P85" s="7">
        <v>142</v>
      </c>
      <c r="Q85" s="8">
        <f>P85/P9*100</f>
        <v>46.557377049180324</v>
      </c>
    </row>
    <row r="86" spans="1:17" ht="12.75">
      <c r="A86" s="4" t="s">
        <v>138</v>
      </c>
      <c r="B86" s="7">
        <v>2222</v>
      </c>
      <c r="C86" s="8">
        <f>B86/B10*100</f>
        <v>119.71982758620689</v>
      </c>
      <c r="D86" s="7">
        <v>1237</v>
      </c>
      <c r="E86" s="8">
        <f>D86/D10*100</f>
        <v>118.71401151631477</v>
      </c>
      <c r="F86" s="7">
        <v>939</v>
      </c>
      <c r="G86" s="8">
        <f>F86/F10*100</f>
        <v>127.9291553133515</v>
      </c>
      <c r="H86" s="9">
        <v>18</v>
      </c>
      <c r="I86" s="8">
        <f>H86/H10*100</f>
        <v>112.5</v>
      </c>
      <c r="J86" s="9">
        <v>25</v>
      </c>
      <c r="K86" s="8">
        <f>J86/J10*100</f>
        <v>42.3728813559322</v>
      </c>
      <c r="L86" s="8"/>
      <c r="M86" s="8"/>
      <c r="N86" s="7">
        <v>22</v>
      </c>
      <c r="O86" s="8">
        <f>N86/N10*100</f>
        <v>88</v>
      </c>
      <c r="P86" s="7">
        <v>70</v>
      </c>
      <c r="Q86" s="8">
        <f>P86/P10*100</f>
        <v>61.94690265486725</v>
      </c>
    </row>
    <row r="87" spans="1:17" ht="12.75">
      <c r="A87" s="4" t="s">
        <v>139</v>
      </c>
      <c r="B87" s="7">
        <v>1925</v>
      </c>
      <c r="C87" s="8">
        <f>B87/B11*100</f>
        <v>134.23988842398884</v>
      </c>
      <c r="D87" s="7">
        <v>706</v>
      </c>
      <c r="E87" s="8">
        <f>D87/D11*100</f>
        <v>97.11141678129297</v>
      </c>
      <c r="F87" s="7">
        <v>1177</v>
      </c>
      <c r="G87" s="8">
        <f>F87/F11*100</f>
        <v>188.92455858747994</v>
      </c>
      <c r="H87" s="9">
        <v>10</v>
      </c>
      <c r="I87" s="8">
        <f>H87/H11*100</f>
        <v>166.66666666666669</v>
      </c>
      <c r="J87" s="9">
        <v>18</v>
      </c>
      <c r="K87" s="8">
        <f>J87/J11*100</f>
        <v>41.86046511627907</v>
      </c>
      <c r="L87" s="8"/>
      <c r="M87" s="8"/>
      <c r="N87" s="7">
        <v>29</v>
      </c>
      <c r="O87" s="8">
        <f>N87/N11*100</f>
        <v>131.8181818181818</v>
      </c>
      <c r="P87" s="7">
        <v>63</v>
      </c>
      <c r="Q87" s="8">
        <f>P87/P11*100</f>
        <v>88.73239436619718</v>
      </c>
    </row>
    <row r="88" spans="1:17" ht="12.75">
      <c r="A88" s="4" t="s">
        <v>140</v>
      </c>
      <c r="B88" s="7">
        <v>58</v>
      </c>
      <c r="C88" s="8" t="e">
        <f>B88/#REF!*100</f>
        <v>#REF!</v>
      </c>
      <c r="D88" s="7">
        <v>31</v>
      </c>
      <c r="E88" s="8" t="e">
        <f>D88/#REF!*100</f>
        <v>#REF!</v>
      </c>
      <c r="F88" s="7">
        <v>26</v>
      </c>
      <c r="G88" s="8" t="e">
        <f>F88/#REF!*100</f>
        <v>#REF!</v>
      </c>
      <c r="H88" s="12" t="s">
        <v>88</v>
      </c>
      <c r="I88" s="11" t="s">
        <v>88</v>
      </c>
      <c r="J88" s="12" t="s">
        <v>88</v>
      </c>
      <c r="K88" s="11" t="s">
        <v>88</v>
      </c>
      <c r="L88" s="11"/>
      <c r="M88" s="11"/>
      <c r="N88" s="7">
        <v>1</v>
      </c>
      <c r="O88" s="8" t="e">
        <f>N88/#REF!*100</f>
        <v>#REF!</v>
      </c>
      <c r="P88" s="7">
        <v>1</v>
      </c>
      <c r="Q88" s="8" t="e">
        <f>P88/#REF!*100</f>
        <v>#REF!</v>
      </c>
    </row>
    <row r="89" spans="1:17" ht="12.75">
      <c r="A89" s="6" t="s">
        <v>75</v>
      </c>
      <c r="B89" s="16" t="s">
        <v>75</v>
      </c>
      <c r="C89" s="6" t="s">
        <v>75</v>
      </c>
      <c r="D89" s="16" t="s">
        <v>75</v>
      </c>
      <c r="E89" s="13" t="s">
        <v>75</v>
      </c>
      <c r="F89" s="16" t="s">
        <v>75</v>
      </c>
      <c r="G89" s="6" t="s">
        <v>75</v>
      </c>
      <c r="H89" s="6" t="s">
        <v>75</v>
      </c>
      <c r="I89" s="13" t="s">
        <v>75</v>
      </c>
      <c r="J89" s="6" t="s">
        <v>75</v>
      </c>
      <c r="K89" s="6" t="s">
        <v>75</v>
      </c>
      <c r="L89" s="6"/>
      <c r="M89" s="6"/>
      <c r="N89" s="6" t="s">
        <v>75</v>
      </c>
      <c r="O89" s="6" t="s">
        <v>75</v>
      </c>
      <c r="P89" s="6" t="s">
        <v>75</v>
      </c>
      <c r="Q89" s="6" t="s">
        <v>75</v>
      </c>
    </row>
    <row r="90" spans="2:9" ht="12.75">
      <c r="B90" s="7"/>
      <c r="D90" s="7"/>
      <c r="F90" s="7"/>
      <c r="I90" s="8"/>
    </row>
    <row r="91" spans="1:17" ht="12.75">
      <c r="A91" s="4" t="s">
        <v>68</v>
      </c>
      <c r="B91" s="7">
        <v>10700</v>
      </c>
      <c r="C91" s="8">
        <f>B91/B12*100</f>
        <v>98.46323732400847</v>
      </c>
      <c r="D91" s="7">
        <v>6424</v>
      </c>
      <c r="E91" s="8">
        <f>D91/D12*100</f>
        <v>91.37980085348507</v>
      </c>
      <c r="F91" s="7">
        <v>4073</v>
      </c>
      <c r="G91" s="8">
        <f>F91/F12*100</f>
        <v>124.55657492354739</v>
      </c>
      <c r="H91" s="9">
        <v>55</v>
      </c>
      <c r="I91" s="8">
        <f>H91/H12*100</f>
        <v>105.76923076923077</v>
      </c>
      <c r="J91" s="9">
        <v>110</v>
      </c>
      <c r="K91" s="8">
        <f>J91/J12*100</f>
        <v>25.76112412177986</v>
      </c>
      <c r="L91" s="8"/>
      <c r="M91" s="8"/>
      <c r="N91" s="7">
        <v>150</v>
      </c>
      <c r="O91" s="8">
        <f>N91/N12*100</f>
        <v>68.4931506849315</v>
      </c>
      <c r="P91" s="7">
        <v>276</v>
      </c>
      <c r="Q91" s="8">
        <f>P91/P12*100</f>
        <v>56.211812627291245</v>
      </c>
    </row>
    <row r="92" spans="1:17" ht="12.75">
      <c r="A92" s="6" t="s">
        <v>75</v>
      </c>
      <c r="B92" s="6" t="s">
        <v>75</v>
      </c>
      <c r="C92" s="6" t="s">
        <v>75</v>
      </c>
      <c r="D92" s="6" t="s">
        <v>75</v>
      </c>
      <c r="E92" s="6" t="s">
        <v>75</v>
      </c>
      <c r="F92" s="6" t="s">
        <v>75</v>
      </c>
      <c r="G92" s="6" t="s">
        <v>75</v>
      </c>
      <c r="H92" s="6" t="s">
        <v>75</v>
      </c>
      <c r="I92" s="6" t="s">
        <v>75</v>
      </c>
      <c r="J92" s="6" t="s">
        <v>75</v>
      </c>
      <c r="K92" s="6" t="s">
        <v>75</v>
      </c>
      <c r="L92" s="6"/>
      <c r="M92" s="6"/>
      <c r="N92" s="6" t="s">
        <v>75</v>
      </c>
      <c r="O92" s="6" t="s">
        <v>75</v>
      </c>
      <c r="P92" s="6" t="s">
        <v>75</v>
      </c>
      <c r="Q92" s="6" t="s">
        <v>75</v>
      </c>
    </row>
    <row r="94" ht="12.75">
      <c r="A94" s="4" t="s">
        <v>141</v>
      </c>
    </row>
    <row r="96" ht="12.75">
      <c r="A96" s="4" t="s">
        <v>142</v>
      </c>
    </row>
    <row r="97" ht="12.75">
      <c r="A97" s="4" t="s">
        <v>143</v>
      </c>
    </row>
    <row r="98" ht="12.75">
      <c r="A98" s="4" t="s">
        <v>144</v>
      </c>
    </row>
    <row r="99" ht="12.75">
      <c r="A99" s="4" t="s">
        <v>145</v>
      </c>
    </row>
    <row r="101" ht="12.75">
      <c r="A101" s="4" t="s">
        <v>146</v>
      </c>
    </row>
    <row r="103" ht="12.75">
      <c r="A103" s="4" t="s">
        <v>147</v>
      </c>
    </row>
    <row r="104" ht="12.75">
      <c r="A104" s="4" t="s">
        <v>148</v>
      </c>
    </row>
  </sheetData>
  <mergeCells count="4">
    <mergeCell ref="A13:Q13"/>
    <mergeCell ref="A14:Q14"/>
    <mergeCell ref="A15:Q15"/>
    <mergeCell ref="A6:A8"/>
  </mergeCells>
  <printOptions horizontalCentered="1"/>
  <pageMargins left="0.5" right="0.5" top="1" bottom="1" header="0" footer="0"/>
  <pageSetup fitToHeight="1" fitToWidth="1" horizontalDpi="300" verticalDpi="300" orientation="landscape" scale="79" r:id="rId1"/>
</worksheet>
</file>

<file path=xl/worksheets/sheet13.xml><?xml version="1.0" encoding="utf-8"?>
<worksheet xmlns="http://schemas.openxmlformats.org/spreadsheetml/2006/main" xmlns:r="http://schemas.openxmlformats.org/officeDocument/2006/relationships">
  <sheetPr>
    <pageSetUpPr fitToPage="1"/>
  </sheetPr>
  <dimension ref="A2:Q22"/>
  <sheetViews>
    <sheetView workbookViewId="0" topLeftCell="A1">
      <selection activeCell="A1" sqref="A1"/>
    </sheetView>
  </sheetViews>
  <sheetFormatPr defaultColWidth="9.33203125" defaultRowHeight="12.75"/>
  <cols>
    <col min="1" max="1" width="28.16015625" style="1" customWidth="1"/>
    <col min="2" max="2" width="11.16015625" style="1" bestFit="1" customWidth="1"/>
    <col min="3" max="3" width="8" style="1" customWidth="1"/>
    <col min="4" max="4" width="11.16015625" style="1" bestFit="1" customWidth="1"/>
    <col min="5" max="5" width="8" style="1" customWidth="1"/>
    <col min="6" max="6" width="10.66015625" style="1" bestFit="1" customWidth="1"/>
    <col min="7" max="7" width="8.83203125" style="1" customWidth="1"/>
    <col min="8" max="8" width="10.66015625" style="1" bestFit="1" customWidth="1"/>
    <col min="9" max="9" width="8" style="1" customWidth="1"/>
    <col min="10" max="10" width="10.66015625" style="1" bestFit="1" customWidth="1"/>
    <col min="11" max="11" width="7.83203125" style="1" customWidth="1"/>
    <col min="12" max="12" width="10.66015625" style="1" bestFit="1" customWidth="1"/>
    <col min="13" max="13" width="7.83203125" style="1" customWidth="1"/>
    <col min="14" max="14" width="10.66015625" style="1" bestFit="1" customWidth="1"/>
    <col min="15" max="15" width="8.83203125" style="1" customWidth="1"/>
    <col min="16" max="16" width="10.66015625" style="1" bestFit="1" customWidth="1"/>
    <col min="17" max="17" width="8.66015625" style="1" customWidth="1"/>
    <col min="18" max="16384" width="9.33203125" style="1" customWidth="1"/>
  </cols>
  <sheetData>
    <row r="2" spans="1:17" ht="12.75">
      <c r="A2" s="48" t="s">
        <v>157</v>
      </c>
      <c r="B2" s="49"/>
      <c r="C2" s="49"/>
      <c r="D2" s="49"/>
      <c r="E2" s="49"/>
      <c r="F2" s="49"/>
      <c r="G2" s="49"/>
      <c r="H2" s="49"/>
      <c r="I2" s="49"/>
      <c r="J2" s="49"/>
      <c r="K2" s="49"/>
      <c r="L2" s="49"/>
      <c r="M2" s="49"/>
      <c r="N2" s="49"/>
      <c r="O2" s="49"/>
      <c r="P2" s="49"/>
      <c r="Q2" s="49"/>
    </row>
    <row r="3" spans="1:17" ht="12.75">
      <c r="A3" s="50" t="s">
        <v>158</v>
      </c>
      <c r="B3" s="49"/>
      <c r="C3" s="49"/>
      <c r="D3" s="49"/>
      <c r="E3" s="49"/>
      <c r="F3" s="49"/>
      <c r="G3" s="49"/>
      <c r="H3" s="49"/>
      <c r="I3" s="49"/>
      <c r="J3" s="49"/>
      <c r="K3" s="49"/>
      <c r="L3" s="49"/>
      <c r="M3" s="49"/>
      <c r="N3" s="49"/>
      <c r="O3" s="49"/>
      <c r="P3" s="49"/>
      <c r="Q3" s="49"/>
    </row>
    <row r="4" spans="1:17" ht="12.75">
      <c r="A4" s="50" t="s">
        <v>159</v>
      </c>
      <c r="B4" s="49"/>
      <c r="C4" s="49"/>
      <c r="D4" s="49"/>
      <c r="E4" s="49"/>
      <c r="F4" s="49"/>
      <c r="G4" s="49"/>
      <c r="H4" s="49"/>
      <c r="I4" s="49"/>
      <c r="J4" s="49"/>
      <c r="K4" s="49"/>
      <c r="L4" s="49"/>
      <c r="M4" s="49"/>
      <c r="N4" s="49"/>
      <c r="O4" s="49"/>
      <c r="P4" s="49"/>
      <c r="Q4" s="49"/>
    </row>
    <row r="5" spans="1:17" ht="12.75">
      <c r="A5" s="48" t="s">
        <v>296</v>
      </c>
      <c r="B5" s="49"/>
      <c r="C5" s="49"/>
      <c r="D5" s="49"/>
      <c r="E5" s="49"/>
      <c r="F5" s="49"/>
      <c r="G5" s="49"/>
      <c r="H5" s="49"/>
      <c r="I5" s="49"/>
      <c r="J5" s="49"/>
      <c r="K5" s="49"/>
      <c r="L5" s="49"/>
      <c r="M5" s="49"/>
      <c r="N5" s="49"/>
      <c r="O5" s="49"/>
      <c r="P5" s="49"/>
      <c r="Q5" s="49"/>
    </row>
    <row r="6" spans="1:17" ht="12.75">
      <c r="A6" s="220" t="s">
        <v>253</v>
      </c>
      <c r="B6" s="53" t="s">
        <v>46</v>
      </c>
      <c r="C6" s="70"/>
      <c r="D6" s="70"/>
      <c r="E6" s="70"/>
      <c r="F6" s="70"/>
      <c r="G6" s="70"/>
      <c r="H6" s="70"/>
      <c r="I6" s="70"/>
      <c r="J6" s="70"/>
      <c r="K6" s="109"/>
      <c r="L6" s="70"/>
      <c r="M6" s="52"/>
      <c r="N6" s="53" t="s">
        <v>47</v>
      </c>
      <c r="O6" s="70"/>
      <c r="P6" s="70"/>
      <c r="Q6" s="52"/>
    </row>
    <row r="7" spans="1:17" ht="12.75">
      <c r="A7" s="254"/>
      <c r="B7" s="97" t="s">
        <v>49</v>
      </c>
      <c r="C7" s="98"/>
      <c r="D7" s="128" t="s">
        <v>50</v>
      </c>
      <c r="E7" s="98"/>
      <c r="F7" s="128" t="s">
        <v>51</v>
      </c>
      <c r="G7" s="98"/>
      <c r="H7" s="128" t="s">
        <v>52</v>
      </c>
      <c r="I7" s="98"/>
      <c r="J7" s="128" t="s">
        <v>53</v>
      </c>
      <c r="K7" s="98"/>
      <c r="L7" s="111" t="s">
        <v>58</v>
      </c>
      <c r="M7" s="98"/>
      <c r="N7" s="128" t="s">
        <v>55</v>
      </c>
      <c r="O7" s="98"/>
      <c r="P7" s="128" t="s">
        <v>56</v>
      </c>
      <c r="Q7" s="98"/>
    </row>
    <row r="8" spans="1:17" ht="12.75">
      <c r="A8" s="255"/>
      <c r="B8" s="74" t="s">
        <v>24</v>
      </c>
      <c r="C8" s="74" t="s">
        <v>57</v>
      </c>
      <c r="D8" s="74" t="s">
        <v>24</v>
      </c>
      <c r="E8" s="74" t="s">
        <v>57</v>
      </c>
      <c r="F8" s="74" t="s">
        <v>24</v>
      </c>
      <c r="G8" s="74" t="s">
        <v>57</v>
      </c>
      <c r="H8" s="74" t="s">
        <v>24</v>
      </c>
      <c r="I8" s="74" t="s">
        <v>57</v>
      </c>
      <c r="J8" s="74" t="s">
        <v>24</v>
      </c>
      <c r="K8" s="54" t="s">
        <v>57</v>
      </c>
      <c r="L8" s="74" t="s">
        <v>24</v>
      </c>
      <c r="M8" s="54" t="s">
        <v>57</v>
      </c>
      <c r="N8" s="74" t="s">
        <v>24</v>
      </c>
      <c r="O8" s="74" t="s">
        <v>57</v>
      </c>
      <c r="P8" s="74" t="s">
        <v>24</v>
      </c>
      <c r="Q8" s="74" t="s">
        <v>57</v>
      </c>
    </row>
    <row r="9" spans="1:17" ht="31.5" customHeight="1">
      <c r="A9" s="169" t="s">
        <v>160</v>
      </c>
      <c r="B9" s="76">
        <v>7095</v>
      </c>
      <c r="C9" s="77">
        <v>5.469894379770257</v>
      </c>
      <c r="D9" s="76">
        <v>4866</v>
      </c>
      <c r="E9" s="77">
        <v>4.827620417679449</v>
      </c>
      <c r="F9" s="76">
        <v>1807</v>
      </c>
      <c r="G9" s="77">
        <v>8.036826187511119</v>
      </c>
      <c r="H9" s="76">
        <v>39</v>
      </c>
      <c r="I9" s="77">
        <v>5.524079320113314</v>
      </c>
      <c r="J9" s="76">
        <v>341</v>
      </c>
      <c r="K9" s="135">
        <v>7.3223105003220965</v>
      </c>
      <c r="L9" s="170">
        <v>12</v>
      </c>
      <c r="M9" s="77">
        <v>3.3707865168539324</v>
      </c>
      <c r="N9" s="76">
        <v>363</v>
      </c>
      <c r="O9" s="77">
        <v>9.975267930750206</v>
      </c>
      <c r="P9" s="76">
        <v>481</v>
      </c>
      <c r="Q9" s="77">
        <v>6.185699588477366</v>
      </c>
    </row>
    <row r="10" spans="1:17" ht="19.5" customHeight="1">
      <c r="A10" s="134" t="s">
        <v>161</v>
      </c>
      <c r="B10" s="76">
        <v>5953</v>
      </c>
      <c r="C10" s="77">
        <v>4.5894688150489555</v>
      </c>
      <c r="D10" s="76">
        <v>4721</v>
      </c>
      <c r="E10" s="77">
        <v>4.683764075598988</v>
      </c>
      <c r="F10" s="76">
        <v>880</v>
      </c>
      <c r="G10" s="77">
        <v>3.9138943248532287</v>
      </c>
      <c r="H10" s="76">
        <v>34</v>
      </c>
      <c r="I10" s="77">
        <v>4.815864022662889</v>
      </c>
      <c r="J10" s="76">
        <v>238</v>
      </c>
      <c r="K10" s="135">
        <v>5.110586214301052</v>
      </c>
      <c r="L10" s="149">
        <v>15</v>
      </c>
      <c r="M10" s="77">
        <v>4.213483146067416</v>
      </c>
      <c r="N10" s="76">
        <v>314</v>
      </c>
      <c r="O10" s="77">
        <v>8.628744160483649</v>
      </c>
      <c r="P10" s="76">
        <v>324</v>
      </c>
      <c r="Q10" s="77">
        <v>4.166666666666666</v>
      </c>
    </row>
    <row r="11" spans="1:17" ht="28.5" customHeight="1">
      <c r="A11" s="169" t="s">
        <v>254</v>
      </c>
      <c r="B11" s="76">
        <v>5667</v>
      </c>
      <c r="C11" s="77">
        <v>4.368976948577597</v>
      </c>
      <c r="D11" s="76">
        <v>4526</v>
      </c>
      <c r="E11" s="77">
        <v>4.490302098318369</v>
      </c>
      <c r="F11" s="76">
        <v>813</v>
      </c>
      <c r="G11" s="77">
        <v>3.6159046433019038</v>
      </c>
      <c r="H11" s="76">
        <v>40</v>
      </c>
      <c r="I11" s="77">
        <v>5.6657223796034</v>
      </c>
      <c r="J11" s="76">
        <v>246</v>
      </c>
      <c r="K11" s="135">
        <v>5.282370624865793</v>
      </c>
      <c r="L11" s="149">
        <v>15</v>
      </c>
      <c r="M11" s="77">
        <v>4.213483146067416</v>
      </c>
      <c r="N11" s="76">
        <v>156</v>
      </c>
      <c r="O11" s="77">
        <v>4.286892003297609</v>
      </c>
      <c r="P11" s="76">
        <v>325</v>
      </c>
      <c r="Q11" s="77">
        <v>4.179526748971194</v>
      </c>
    </row>
    <row r="12" spans="1:17" ht="19.5" customHeight="1">
      <c r="A12" s="134" t="s">
        <v>274</v>
      </c>
      <c r="B12" s="76">
        <v>4339</v>
      </c>
      <c r="C12" s="77">
        <v>3.3451545755917045</v>
      </c>
      <c r="D12" s="76">
        <v>3448</v>
      </c>
      <c r="E12" s="77">
        <v>3.4208046034029467</v>
      </c>
      <c r="F12" s="76">
        <v>618</v>
      </c>
      <c r="G12" s="77">
        <v>2.748621241771927</v>
      </c>
      <c r="H12" s="76">
        <v>35</v>
      </c>
      <c r="I12" s="77">
        <v>4.957507082152975</v>
      </c>
      <c r="J12" s="76">
        <v>198</v>
      </c>
      <c r="K12" s="135">
        <v>4.251664161477346</v>
      </c>
      <c r="L12" s="149">
        <v>10</v>
      </c>
      <c r="M12" s="77">
        <v>2.8089887640449436</v>
      </c>
      <c r="N12" s="76">
        <v>94</v>
      </c>
      <c r="O12" s="77">
        <v>2.583127232756252</v>
      </c>
      <c r="P12" s="76">
        <v>225</v>
      </c>
      <c r="Q12" s="77">
        <v>2.8935185185185186</v>
      </c>
    </row>
    <row r="13" spans="1:17" ht="28.5" customHeight="1">
      <c r="A13" s="169" t="s">
        <v>328</v>
      </c>
      <c r="B13" s="76">
        <v>2878</v>
      </c>
      <c r="C13" s="77">
        <v>2.2187957751908103</v>
      </c>
      <c r="D13" s="76">
        <v>2256</v>
      </c>
      <c r="E13" s="77">
        <v>2.2382062602311623</v>
      </c>
      <c r="F13" s="76">
        <v>436</v>
      </c>
      <c r="G13" s="77">
        <v>1.9391567336772817</v>
      </c>
      <c r="H13" s="76">
        <v>18</v>
      </c>
      <c r="I13" s="77">
        <v>2.5495750708215295</v>
      </c>
      <c r="J13" s="76">
        <v>148</v>
      </c>
      <c r="K13" s="135">
        <v>3.1780115954477135</v>
      </c>
      <c r="L13" s="149">
        <v>3</v>
      </c>
      <c r="M13" s="78" t="s">
        <v>99</v>
      </c>
      <c r="N13" s="76">
        <v>182</v>
      </c>
      <c r="O13" s="77">
        <v>5.001374003847211</v>
      </c>
      <c r="P13" s="76">
        <v>133</v>
      </c>
      <c r="Q13" s="77">
        <v>1.7103909465020575</v>
      </c>
    </row>
    <row r="14" spans="1:17" ht="45.75" customHeight="1">
      <c r="A14" s="169" t="s">
        <v>329</v>
      </c>
      <c r="B14" s="76">
        <v>2215</v>
      </c>
      <c r="C14" s="77">
        <v>1.7076555392799322</v>
      </c>
      <c r="D14" s="76">
        <v>1684</v>
      </c>
      <c r="E14" s="77">
        <v>1.6707177935413462</v>
      </c>
      <c r="F14" s="76">
        <v>408</v>
      </c>
      <c r="G14" s="77">
        <v>1.8146237324319514</v>
      </c>
      <c r="H14" s="76">
        <v>20</v>
      </c>
      <c r="I14" s="77">
        <v>2.8328611898017</v>
      </c>
      <c r="J14" s="76">
        <v>71</v>
      </c>
      <c r="K14" s="135">
        <v>1.5245866437620785</v>
      </c>
      <c r="L14" s="149">
        <v>4</v>
      </c>
      <c r="M14" s="78" t="s">
        <v>99</v>
      </c>
      <c r="N14" s="76">
        <v>51</v>
      </c>
      <c r="O14" s="77">
        <v>1.4014839241549877</v>
      </c>
      <c r="P14" s="76">
        <v>115</v>
      </c>
      <c r="Q14" s="77">
        <v>1.478909465020576</v>
      </c>
    </row>
    <row r="15" spans="1:17" ht="27.75" customHeight="1">
      <c r="A15" s="169" t="s">
        <v>162</v>
      </c>
      <c r="B15" s="76">
        <v>1526</v>
      </c>
      <c r="C15" s="77">
        <v>1.1764705882352942</v>
      </c>
      <c r="D15" s="76">
        <v>1265</v>
      </c>
      <c r="E15" s="77">
        <v>1.2550225705640161</v>
      </c>
      <c r="F15" s="76">
        <v>176</v>
      </c>
      <c r="G15" s="77">
        <v>0.7827788649706457</v>
      </c>
      <c r="H15" s="76">
        <v>18</v>
      </c>
      <c r="I15" s="77">
        <v>2.5495750708215295</v>
      </c>
      <c r="J15" s="76">
        <v>53</v>
      </c>
      <c r="K15" s="135">
        <v>1.1380717199914108</v>
      </c>
      <c r="L15" s="171">
        <v>2</v>
      </c>
      <c r="M15" s="78" t="s">
        <v>99</v>
      </c>
      <c r="N15" s="76">
        <v>26</v>
      </c>
      <c r="O15" s="77">
        <v>0.7144820005496015</v>
      </c>
      <c r="P15" s="76">
        <v>106</v>
      </c>
      <c r="Q15" s="77">
        <v>1.3631687242798354</v>
      </c>
    </row>
    <row r="16" spans="1:17" ht="25.5" customHeight="1">
      <c r="A16" s="172" t="s">
        <v>269</v>
      </c>
      <c r="B16" s="76">
        <v>1066</v>
      </c>
      <c r="C16" s="77">
        <v>0.821833320484157</v>
      </c>
      <c r="D16" s="76">
        <v>814</v>
      </c>
      <c r="E16" s="77">
        <v>0.8075797410585842</v>
      </c>
      <c r="F16" s="76">
        <v>166</v>
      </c>
      <c r="G16" s="77">
        <v>0.7383027930973136</v>
      </c>
      <c r="H16" s="76">
        <v>4</v>
      </c>
      <c r="I16" s="78" t="s">
        <v>289</v>
      </c>
      <c r="J16" s="76">
        <v>76</v>
      </c>
      <c r="K16" s="135">
        <v>1.6319519003650418</v>
      </c>
      <c r="L16" s="149">
        <v>3</v>
      </c>
      <c r="M16" s="78" t="s">
        <v>99</v>
      </c>
      <c r="N16" s="76">
        <v>32</v>
      </c>
      <c r="O16" s="77">
        <v>0.8793624622148941</v>
      </c>
      <c r="P16" s="76">
        <v>86</v>
      </c>
      <c r="Q16" s="77">
        <v>1.1059670781893005</v>
      </c>
    </row>
    <row r="17" spans="1:17" ht="27" customHeight="1">
      <c r="A17" s="173" t="s">
        <v>245</v>
      </c>
      <c r="B17" s="76">
        <v>39471</v>
      </c>
      <c r="C17" s="77">
        <v>30.430190424793768</v>
      </c>
      <c r="D17" s="76">
        <v>29761</v>
      </c>
      <c r="E17" s="77">
        <v>29.526266183838484</v>
      </c>
      <c r="F17" s="76">
        <v>7454</v>
      </c>
      <c r="G17" s="77">
        <v>33.15246397438179</v>
      </c>
      <c r="H17" s="76">
        <v>246</v>
      </c>
      <c r="I17" s="77">
        <v>34.844192634560905</v>
      </c>
      <c r="J17" s="76">
        <v>1653</v>
      </c>
      <c r="K17" s="135">
        <v>35.494953832939665</v>
      </c>
      <c r="L17" s="149">
        <v>101</v>
      </c>
      <c r="M17" s="77">
        <v>28.370786516853936</v>
      </c>
      <c r="N17" s="76">
        <v>1325</v>
      </c>
      <c r="O17" s="77">
        <v>36.41110195108546</v>
      </c>
      <c r="P17" s="76">
        <v>2393</v>
      </c>
      <c r="Q17" s="77">
        <v>30.774176954732514</v>
      </c>
    </row>
    <row r="18" spans="1:17" ht="19.5" customHeight="1">
      <c r="A18" s="81" t="s">
        <v>163</v>
      </c>
      <c r="B18" s="82">
        <v>129710</v>
      </c>
      <c r="C18" s="83">
        <v>100</v>
      </c>
      <c r="D18" s="82">
        <v>100795</v>
      </c>
      <c r="E18" s="106">
        <v>100</v>
      </c>
      <c r="F18" s="82">
        <v>22484</v>
      </c>
      <c r="G18" s="106">
        <v>100</v>
      </c>
      <c r="H18" s="82">
        <v>706</v>
      </c>
      <c r="I18" s="106">
        <v>100</v>
      </c>
      <c r="J18" s="82">
        <v>4657</v>
      </c>
      <c r="K18" s="83">
        <v>100</v>
      </c>
      <c r="L18" s="153">
        <v>356</v>
      </c>
      <c r="M18" s="106">
        <v>100</v>
      </c>
      <c r="N18" s="82">
        <v>3639</v>
      </c>
      <c r="O18" s="106">
        <v>100</v>
      </c>
      <c r="P18" s="82">
        <v>7776</v>
      </c>
      <c r="Q18" s="106">
        <v>100</v>
      </c>
    </row>
    <row r="19" spans="1:17" ht="24.75" customHeight="1">
      <c r="A19" s="214" t="s">
        <v>0</v>
      </c>
      <c r="B19" s="215"/>
      <c r="C19" s="215"/>
      <c r="D19" s="215"/>
      <c r="E19" s="215"/>
      <c r="F19" s="215"/>
      <c r="G19" s="215"/>
      <c r="H19" s="215"/>
      <c r="I19" s="215"/>
      <c r="J19" s="215"/>
      <c r="K19" s="215"/>
      <c r="L19" s="215"/>
      <c r="M19" s="215"/>
      <c r="N19" s="215"/>
      <c r="O19" s="215"/>
      <c r="P19" s="215"/>
      <c r="Q19" s="215"/>
    </row>
    <row r="20" spans="1:17" ht="29.25" customHeight="1">
      <c r="A20" s="214" t="s">
        <v>232</v>
      </c>
      <c r="B20" s="215"/>
      <c r="C20" s="215"/>
      <c r="D20" s="215"/>
      <c r="E20" s="215"/>
      <c r="F20" s="215"/>
      <c r="G20" s="215"/>
      <c r="H20" s="215"/>
      <c r="I20" s="215"/>
      <c r="J20" s="215"/>
      <c r="K20" s="215"/>
      <c r="L20" s="215"/>
      <c r="M20" s="215"/>
      <c r="N20" s="215"/>
      <c r="O20" s="215"/>
      <c r="P20" s="215"/>
      <c r="Q20" s="215"/>
    </row>
    <row r="21" spans="1:17" ht="17.25" customHeight="1">
      <c r="A21" s="223" t="s">
        <v>294</v>
      </c>
      <c r="B21" s="224"/>
      <c r="C21" s="224"/>
      <c r="D21" s="224"/>
      <c r="E21" s="224"/>
      <c r="F21" s="224"/>
      <c r="G21" s="224"/>
      <c r="H21" s="224"/>
      <c r="I21" s="224"/>
      <c r="J21" s="224"/>
      <c r="K21" s="224"/>
      <c r="L21" s="224"/>
      <c r="M21" s="224"/>
      <c r="N21" s="224"/>
      <c r="O21" s="224"/>
      <c r="P21" s="224"/>
      <c r="Q21" s="224"/>
    </row>
    <row r="22" ht="12.75">
      <c r="A22" s="133"/>
    </row>
  </sheetData>
  <mergeCells count="4">
    <mergeCell ref="A20:Q20"/>
    <mergeCell ref="A6:A8"/>
    <mergeCell ref="A19:Q19"/>
    <mergeCell ref="A21:Q21"/>
  </mergeCells>
  <printOptions horizontalCentered="1"/>
  <pageMargins left="0.5" right="0.5" top="1" bottom="1" header="0" footer="0"/>
  <pageSetup fitToHeight="1" fitToWidth="1" horizontalDpi="300" verticalDpi="300" orientation="landscape" scale="78" r:id="rId1"/>
</worksheet>
</file>

<file path=xl/worksheets/sheet14.xml><?xml version="1.0" encoding="utf-8"?>
<worksheet xmlns="http://schemas.openxmlformats.org/spreadsheetml/2006/main" xmlns:r="http://schemas.openxmlformats.org/officeDocument/2006/relationships">
  <sheetPr>
    <pageSetUpPr fitToPage="1"/>
  </sheetPr>
  <dimension ref="A2:Q14"/>
  <sheetViews>
    <sheetView workbookViewId="0" topLeftCell="A1">
      <selection activeCell="A1" sqref="A1"/>
    </sheetView>
  </sheetViews>
  <sheetFormatPr defaultColWidth="9.33203125" defaultRowHeight="12.75"/>
  <cols>
    <col min="1" max="1" width="22.16015625" style="1" customWidth="1"/>
    <col min="2" max="2" width="11.16015625" style="1" bestFit="1" customWidth="1"/>
    <col min="3" max="3" width="8.5" style="1" customWidth="1"/>
    <col min="4" max="4" width="11.16015625" style="1" bestFit="1" customWidth="1"/>
    <col min="5" max="5" width="8.16015625" style="1" customWidth="1"/>
    <col min="6" max="6" width="10.66015625" style="1" bestFit="1" customWidth="1"/>
    <col min="7" max="7" width="8.33203125" style="1" customWidth="1"/>
    <col min="8" max="8" width="10.66015625" style="1" bestFit="1" customWidth="1"/>
    <col min="9" max="9" width="8.33203125" style="1" customWidth="1"/>
    <col min="10" max="10" width="10.66015625" style="1" bestFit="1" customWidth="1"/>
    <col min="11" max="11" width="8" style="1" customWidth="1"/>
    <col min="12" max="12" width="10.66015625" style="1" bestFit="1" customWidth="1"/>
    <col min="13" max="13" width="7.83203125" style="1" customWidth="1"/>
    <col min="14" max="14" width="10.66015625" style="1" bestFit="1" customWidth="1"/>
    <col min="15" max="15" width="7.83203125" style="1" customWidth="1"/>
    <col min="16" max="16" width="10.66015625" style="1" bestFit="1" customWidth="1"/>
    <col min="17" max="17" width="8.16015625" style="1" customWidth="1"/>
    <col min="18" max="16384" width="9.33203125" style="1" customWidth="1"/>
  </cols>
  <sheetData>
    <row r="2" spans="1:17" ht="12.75">
      <c r="A2" s="48" t="s">
        <v>164</v>
      </c>
      <c r="B2" s="49"/>
      <c r="C2" s="49"/>
      <c r="D2" s="49"/>
      <c r="E2" s="49"/>
      <c r="F2" s="49"/>
      <c r="G2" s="49"/>
      <c r="H2" s="49"/>
      <c r="I2" s="49"/>
      <c r="J2" s="49"/>
      <c r="K2" s="49"/>
      <c r="L2" s="49"/>
      <c r="M2" s="49"/>
      <c r="N2" s="49"/>
      <c r="O2" s="49"/>
      <c r="P2" s="49"/>
      <c r="Q2" s="49"/>
    </row>
    <row r="3" spans="1:17" ht="12.75">
      <c r="A3" s="50" t="s">
        <v>165</v>
      </c>
      <c r="B3" s="49"/>
      <c r="C3" s="49"/>
      <c r="D3" s="49"/>
      <c r="E3" s="49"/>
      <c r="F3" s="49"/>
      <c r="G3" s="49"/>
      <c r="H3" s="49"/>
      <c r="I3" s="49"/>
      <c r="J3" s="49"/>
      <c r="K3" s="49"/>
      <c r="L3" s="49"/>
      <c r="M3" s="49"/>
      <c r="N3" s="49"/>
      <c r="O3" s="49"/>
      <c r="P3" s="49"/>
      <c r="Q3" s="49"/>
    </row>
    <row r="4" spans="1:17" ht="12.75">
      <c r="A4" s="48" t="s">
        <v>296</v>
      </c>
      <c r="B4" s="49"/>
      <c r="C4" s="49"/>
      <c r="D4" s="49"/>
      <c r="E4" s="49"/>
      <c r="F4" s="49"/>
      <c r="G4" s="49"/>
      <c r="H4" s="49"/>
      <c r="I4" s="49"/>
      <c r="J4" s="49"/>
      <c r="K4" s="49"/>
      <c r="L4" s="49"/>
      <c r="M4" s="49"/>
      <c r="N4" s="49"/>
      <c r="O4" s="49"/>
      <c r="P4" s="49"/>
      <c r="Q4" s="49"/>
    </row>
    <row r="5" spans="1:17" ht="12.75">
      <c r="A5" s="220" t="s">
        <v>167</v>
      </c>
      <c r="B5" s="53" t="s">
        <v>166</v>
      </c>
      <c r="C5" s="70"/>
      <c r="D5" s="70"/>
      <c r="E5" s="70"/>
      <c r="F5" s="70"/>
      <c r="G5" s="70"/>
      <c r="H5" s="70"/>
      <c r="I5" s="70"/>
      <c r="J5" s="70"/>
      <c r="K5" s="109"/>
      <c r="L5" s="70"/>
      <c r="M5" s="52"/>
      <c r="N5" s="53" t="s">
        <v>47</v>
      </c>
      <c r="O5" s="70"/>
      <c r="P5" s="70"/>
      <c r="Q5" s="52"/>
    </row>
    <row r="6" spans="1:17" ht="12.75">
      <c r="A6" s="254"/>
      <c r="B6" s="97" t="s">
        <v>49</v>
      </c>
      <c r="C6" s="98"/>
      <c r="D6" s="128" t="s">
        <v>50</v>
      </c>
      <c r="E6" s="98"/>
      <c r="F6" s="128" t="s">
        <v>51</v>
      </c>
      <c r="G6" s="98"/>
      <c r="H6" s="128" t="s">
        <v>52</v>
      </c>
      <c r="I6" s="98"/>
      <c r="J6" s="128" t="s">
        <v>53</v>
      </c>
      <c r="K6" s="98"/>
      <c r="L6" s="111" t="s">
        <v>58</v>
      </c>
      <c r="M6" s="98"/>
      <c r="N6" s="128" t="s">
        <v>55</v>
      </c>
      <c r="O6" s="98"/>
      <c r="P6" s="128" t="s">
        <v>56</v>
      </c>
      <c r="Q6" s="98"/>
    </row>
    <row r="7" spans="1:17" ht="12.75">
      <c r="A7" s="255"/>
      <c r="B7" s="74" t="s">
        <v>24</v>
      </c>
      <c r="C7" s="74" t="s">
        <v>57</v>
      </c>
      <c r="D7" s="74" t="s">
        <v>24</v>
      </c>
      <c r="E7" s="74" t="s">
        <v>57</v>
      </c>
      <c r="F7" s="74" t="s">
        <v>24</v>
      </c>
      <c r="G7" s="74" t="s">
        <v>57</v>
      </c>
      <c r="H7" s="74" t="s">
        <v>24</v>
      </c>
      <c r="I7" s="74" t="s">
        <v>57</v>
      </c>
      <c r="J7" s="74" t="s">
        <v>24</v>
      </c>
      <c r="K7" s="54" t="s">
        <v>57</v>
      </c>
      <c r="L7" s="54" t="s">
        <v>24</v>
      </c>
      <c r="M7" s="74" t="s">
        <v>57</v>
      </c>
      <c r="N7" s="74" t="s">
        <v>24</v>
      </c>
      <c r="O7" s="74" t="s">
        <v>57</v>
      </c>
      <c r="P7" s="74" t="s">
        <v>24</v>
      </c>
      <c r="Q7" s="74" t="s">
        <v>57</v>
      </c>
    </row>
    <row r="8" spans="1:17" ht="39" customHeight="1">
      <c r="A8" s="169" t="s">
        <v>168</v>
      </c>
      <c r="B8" s="76">
        <v>17921</v>
      </c>
      <c r="C8" s="77">
        <v>13.816205381235063</v>
      </c>
      <c r="D8" s="76">
        <v>14620</v>
      </c>
      <c r="E8" s="77">
        <v>14.504687732526413</v>
      </c>
      <c r="F8" s="76">
        <v>2878</v>
      </c>
      <c r="G8" s="77">
        <v>12.800213485144992</v>
      </c>
      <c r="H8" s="76">
        <v>232</v>
      </c>
      <c r="I8" s="77">
        <v>32.86118980169972</v>
      </c>
      <c r="J8" s="76">
        <v>82</v>
      </c>
      <c r="K8" s="135">
        <v>1.7607902082885978</v>
      </c>
      <c r="L8" s="149">
        <v>38</v>
      </c>
      <c r="M8" s="77">
        <v>10.674157303370785</v>
      </c>
      <c r="N8" s="76">
        <v>104</v>
      </c>
      <c r="O8" s="77">
        <v>2.857928002198406</v>
      </c>
      <c r="P8" s="76">
        <v>437</v>
      </c>
      <c r="Q8" s="77">
        <v>5.619855967078189</v>
      </c>
    </row>
    <row r="9" spans="1:17" ht="45" customHeight="1">
      <c r="A9" s="172" t="s">
        <v>169</v>
      </c>
      <c r="B9" s="76">
        <v>15865</v>
      </c>
      <c r="C9" s="77">
        <v>12.231130984503894</v>
      </c>
      <c r="D9" s="76">
        <v>11314</v>
      </c>
      <c r="E9" s="77">
        <v>11.224763133091919</v>
      </c>
      <c r="F9" s="76">
        <v>3584</v>
      </c>
      <c r="G9" s="77">
        <v>15.940224159402241</v>
      </c>
      <c r="H9" s="76">
        <v>94</v>
      </c>
      <c r="I9" s="77">
        <v>13.314447592067987</v>
      </c>
      <c r="J9" s="76">
        <v>564</v>
      </c>
      <c r="K9" s="135">
        <v>12.110800944814258</v>
      </c>
      <c r="L9" s="149">
        <v>76</v>
      </c>
      <c r="M9" s="77">
        <v>21.34831460674157</v>
      </c>
      <c r="N9" s="76">
        <v>427</v>
      </c>
      <c r="O9" s="77">
        <v>11.733992855179995</v>
      </c>
      <c r="P9" s="76">
        <v>1114</v>
      </c>
      <c r="Q9" s="77">
        <v>14.3261316872428</v>
      </c>
    </row>
    <row r="10" spans="1:17" ht="30" customHeight="1">
      <c r="A10" s="174" t="s">
        <v>170</v>
      </c>
      <c r="B10" s="76">
        <v>648</v>
      </c>
      <c r="C10" s="77">
        <v>0.49957597717986274</v>
      </c>
      <c r="D10" s="76">
        <v>455</v>
      </c>
      <c r="E10" s="77">
        <v>0.4514112803214445</v>
      </c>
      <c r="F10" s="76">
        <v>164</v>
      </c>
      <c r="G10" s="77">
        <v>0.7294075787226472</v>
      </c>
      <c r="H10" s="76">
        <v>11</v>
      </c>
      <c r="I10" s="77">
        <v>1.5580736543909348</v>
      </c>
      <c r="J10" s="76">
        <v>9</v>
      </c>
      <c r="K10" s="135">
        <v>0.1932574618853339</v>
      </c>
      <c r="L10" s="171">
        <v>1</v>
      </c>
      <c r="M10" s="171" t="s">
        <v>99</v>
      </c>
      <c r="N10" s="76">
        <v>2</v>
      </c>
      <c r="O10" s="78" t="s">
        <v>99</v>
      </c>
      <c r="P10" s="76">
        <v>20</v>
      </c>
      <c r="Q10" s="77">
        <v>0.257201646090535</v>
      </c>
    </row>
    <row r="11" spans="1:17" ht="19.5" customHeight="1">
      <c r="A11" s="81" t="s">
        <v>163</v>
      </c>
      <c r="B11" s="82">
        <v>129710</v>
      </c>
      <c r="C11" s="106">
        <v>100</v>
      </c>
      <c r="D11" s="82">
        <v>100795</v>
      </c>
      <c r="E11" s="106">
        <v>100</v>
      </c>
      <c r="F11" s="82">
        <v>22484</v>
      </c>
      <c r="G11" s="106">
        <v>100</v>
      </c>
      <c r="H11" s="82">
        <v>706</v>
      </c>
      <c r="I11" s="106">
        <v>100</v>
      </c>
      <c r="J11" s="82">
        <v>4657</v>
      </c>
      <c r="K11" s="83">
        <v>100</v>
      </c>
      <c r="L11" s="153">
        <v>356</v>
      </c>
      <c r="M11" s="106">
        <v>100</v>
      </c>
      <c r="N11" s="82">
        <v>3639</v>
      </c>
      <c r="O11" s="106">
        <v>100</v>
      </c>
      <c r="P11" s="82">
        <v>7776</v>
      </c>
      <c r="Q11" s="106">
        <v>100</v>
      </c>
    </row>
    <row r="12" spans="1:17" ht="24" customHeight="1">
      <c r="A12" s="214" t="s">
        <v>255</v>
      </c>
      <c r="B12" s="215"/>
      <c r="C12" s="215"/>
      <c r="D12" s="215"/>
      <c r="E12" s="215"/>
      <c r="F12" s="215"/>
      <c r="G12" s="215"/>
      <c r="H12" s="215"/>
      <c r="I12" s="215"/>
      <c r="J12" s="215"/>
      <c r="K12" s="215"/>
      <c r="L12" s="215"/>
      <c r="M12" s="215"/>
      <c r="N12" s="215"/>
      <c r="O12" s="215"/>
      <c r="P12" s="215"/>
      <c r="Q12" s="215"/>
    </row>
    <row r="13" spans="1:17" ht="25.5" customHeight="1">
      <c r="A13" s="214" t="s">
        <v>256</v>
      </c>
      <c r="B13" s="215"/>
      <c r="C13" s="215"/>
      <c r="D13" s="215"/>
      <c r="E13" s="215"/>
      <c r="F13" s="215"/>
      <c r="G13" s="215"/>
      <c r="H13" s="215"/>
      <c r="I13" s="215"/>
      <c r="J13" s="215"/>
      <c r="K13" s="215"/>
      <c r="L13" s="215"/>
      <c r="M13" s="215"/>
      <c r="N13" s="215"/>
      <c r="O13" s="215"/>
      <c r="P13" s="215"/>
      <c r="Q13" s="215"/>
    </row>
    <row r="14" spans="1:17" ht="12.75">
      <c r="A14" s="223" t="s">
        <v>294</v>
      </c>
      <c r="B14" s="224"/>
      <c r="C14" s="224"/>
      <c r="D14" s="224"/>
      <c r="E14" s="224"/>
      <c r="F14" s="224"/>
      <c r="G14" s="224"/>
      <c r="H14" s="224"/>
      <c r="I14" s="224"/>
      <c r="J14" s="224"/>
      <c r="K14" s="224"/>
      <c r="L14" s="224"/>
      <c r="M14" s="224"/>
      <c r="N14" s="224"/>
      <c r="O14" s="224"/>
      <c r="P14" s="224"/>
      <c r="Q14" s="224"/>
    </row>
  </sheetData>
  <mergeCells count="4">
    <mergeCell ref="A12:Q12"/>
    <mergeCell ref="A13:Q13"/>
    <mergeCell ref="A14:Q14"/>
    <mergeCell ref="A5:A7"/>
  </mergeCells>
  <printOptions horizontalCentered="1"/>
  <pageMargins left="0.5" right="0.5" top="1" bottom="1" header="0" footer="0"/>
  <pageSetup fitToHeight="1" fitToWidth="1" horizontalDpi="300" verticalDpi="300" orientation="landscape" scale="81" r:id="rId1"/>
</worksheet>
</file>

<file path=xl/worksheets/sheet15.xml><?xml version="1.0" encoding="utf-8"?>
<worksheet xmlns="http://schemas.openxmlformats.org/spreadsheetml/2006/main" xmlns:r="http://schemas.openxmlformats.org/officeDocument/2006/relationships">
  <sheetPr>
    <pageSetUpPr fitToPage="1"/>
  </sheetPr>
  <dimension ref="A2:Q32"/>
  <sheetViews>
    <sheetView workbookViewId="0" topLeftCell="A1">
      <selection activeCell="A1" sqref="A1"/>
    </sheetView>
  </sheetViews>
  <sheetFormatPr defaultColWidth="9.33203125" defaultRowHeight="12.75"/>
  <cols>
    <col min="1" max="1" width="30.5" style="1" customWidth="1"/>
    <col min="2" max="2" width="11.16015625" style="1" bestFit="1" customWidth="1"/>
    <col min="3" max="3" width="8.16015625" style="1" bestFit="1" customWidth="1"/>
    <col min="4" max="4" width="11.16015625" style="1" bestFit="1" customWidth="1"/>
    <col min="5" max="5" width="9" style="1" customWidth="1"/>
    <col min="6" max="6" width="10.66015625" style="1" bestFit="1" customWidth="1"/>
    <col min="7" max="7" width="8.66015625" style="1" customWidth="1"/>
    <col min="8" max="8" width="10.66015625" style="1" bestFit="1" customWidth="1"/>
    <col min="9" max="9" width="7.83203125" style="1" customWidth="1"/>
    <col min="10" max="10" width="10.66015625" style="1" bestFit="1" customWidth="1"/>
    <col min="11" max="11" width="8.5" style="1" customWidth="1"/>
    <col min="12" max="12" width="10.66015625" style="1" bestFit="1" customWidth="1"/>
    <col min="13" max="13" width="8" style="1" customWidth="1"/>
    <col min="14" max="14" width="10.66015625" style="1" bestFit="1" customWidth="1"/>
    <col min="15" max="15" width="9.16015625" style="1" customWidth="1"/>
    <col min="16" max="16" width="10.66015625" style="1" bestFit="1" customWidth="1"/>
    <col min="17" max="17" width="8.33203125" style="1" customWidth="1"/>
    <col min="18" max="16384" width="9.33203125" style="1" customWidth="1"/>
  </cols>
  <sheetData>
    <row r="2" spans="1:17" ht="12.75">
      <c r="A2" s="48" t="s">
        <v>171</v>
      </c>
      <c r="B2" s="49"/>
      <c r="C2" s="49"/>
      <c r="D2" s="49"/>
      <c r="E2" s="49"/>
      <c r="F2" s="49"/>
      <c r="G2" s="49"/>
      <c r="H2" s="49"/>
      <c r="I2" s="49"/>
      <c r="J2" s="49"/>
      <c r="K2" s="49"/>
      <c r="L2" s="49"/>
      <c r="M2" s="49"/>
      <c r="N2" s="49"/>
      <c r="O2" s="49"/>
      <c r="P2" s="49"/>
      <c r="Q2" s="49"/>
    </row>
    <row r="3" spans="1:17" ht="12.75">
      <c r="A3" s="50" t="s">
        <v>172</v>
      </c>
      <c r="B3" s="49"/>
      <c r="C3" s="49"/>
      <c r="D3" s="49"/>
      <c r="E3" s="49"/>
      <c r="F3" s="49"/>
      <c r="G3" s="49"/>
      <c r="H3" s="49"/>
      <c r="I3" s="49"/>
      <c r="J3" s="49"/>
      <c r="K3" s="49"/>
      <c r="L3" s="49"/>
      <c r="M3" s="49"/>
      <c r="N3" s="49"/>
      <c r="O3" s="49"/>
      <c r="P3" s="49"/>
      <c r="Q3" s="49"/>
    </row>
    <row r="4" spans="1:17" ht="12.75">
      <c r="A4" s="48" t="s">
        <v>296</v>
      </c>
      <c r="B4" s="49"/>
      <c r="C4" s="49"/>
      <c r="D4" s="49"/>
      <c r="E4" s="49"/>
      <c r="F4" s="49"/>
      <c r="G4" s="49"/>
      <c r="H4" s="49"/>
      <c r="I4" s="49"/>
      <c r="J4" s="49"/>
      <c r="K4" s="49"/>
      <c r="L4" s="49"/>
      <c r="M4" s="49"/>
      <c r="N4" s="49"/>
      <c r="O4" s="49"/>
      <c r="P4" s="49"/>
      <c r="Q4" s="49"/>
    </row>
    <row r="5" spans="1:17" ht="12.75">
      <c r="A5" s="216" t="s">
        <v>174</v>
      </c>
      <c r="B5" s="53" t="s">
        <v>173</v>
      </c>
      <c r="C5" s="70"/>
      <c r="D5" s="70"/>
      <c r="E5" s="70"/>
      <c r="F5" s="70"/>
      <c r="G5" s="70"/>
      <c r="H5" s="70"/>
      <c r="I5" s="70"/>
      <c r="J5" s="70"/>
      <c r="K5" s="109"/>
      <c r="L5" s="70"/>
      <c r="M5" s="52"/>
      <c r="N5" s="53" t="s">
        <v>47</v>
      </c>
      <c r="O5" s="70"/>
      <c r="P5" s="70"/>
      <c r="Q5" s="52"/>
    </row>
    <row r="6" spans="1:17" ht="12.75">
      <c r="A6" s="256"/>
      <c r="B6" s="128" t="s">
        <v>49</v>
      </c>
      <c r="C6" s="98"/>
      <c r="D6" s="128" t="s">
        <v>50</v>
      </c>
      <c r="E6" s="98"/>
      <c r="F6" s="128" t="s">
        <v>51</v>
      </c>
      <c r="G6" s="98"/>
      <c r="H6" s="260" t="s">
        <v>175</v>
      </c>
      <c r="I6" s="261"/>
      <c r="J6" s="128" t="s">
        <v>53</v>
      </c>
      <c r="K6" s="98"/>
      <c r="L6" s="111" t="s">
        <v>58</v>
      </c>
      <c r="M6" s="98"/>
      <c r="N6" s="128" t="s">
        <v>55</v>
      </c>
      <c r="O6" s="98"/>
      <c r="P6" s="128" t="s">
        <v>56</v>
      </c>
      <c r="Q6" s="98"/>
    </row>
    <row r="7" spans="1:17" ht="12.75">
      <c r="A7" s="257"/>
      <c r="B7" s="175" t="s">
        <v>24</v>
      </c>
      <c r="C7" s="74" t="s">
        <v>57</v>
      </c>
      <c r="D7" s="175" t="s">
        <v>24</v>
      </c>
      <c r="E7" s="74" t="s">
        <v>57</v>
      </c>
      <c r="F7" s="175" t="s">
        <v>24</v>
      </c>
      <c r="G7" s="74" t="s">
        <v>57</v>
      </c>
      <c r="H7" s="175" t="s">
        <v>24</v>
      </c>
      <c r="I7" s="74" t="s">
        <v>57</v>
      </c>
      <c r="J7" s="175" t="s">
        <v>24</v>
      </c>
      <c r="K7" s="74" t="s">
        <v>57</v>
      </c>
      <c r="L7" s="175" t="s">
        <v>24</v>
      </c>
      <c r="M7" s="74" t="s">
        <v>57</v>
      </c>
      <c r="N7" s="175" t="s">
        <v>24</v>
      </c>
      <c r="O7" s="74" t="s">
        <v>57</v>
      </c>
      <c r="P7" s="175" t="s">
        <v>24</v>
      </c>
      <c r="Q7" s="74" t="s">
        <v>57</v>
      </c>
    </row>
    <row r="8" spans="1:17" ht="33" customHeight="1">
      <c r="A8" s="169" t="s">
        <v>176</v>
      </c>
      <c r="B8" s="176">
        <v>4795</v>
      </c>
      <c r="C8" s="77">
        <v>3.696708041014571</v>
      </c>
      <c r="D8" s="176">
        <v>3875</v>
      </c>
      <c r="E8" s="77">
        <v>3.8444367280123024</v>
      </c>
      <c r="F8" s="176">
        <v>743</v>
      </c>
      <c r="G8" s="77">
        <v>3.304572140188579</v>
      </c>
      <c r="H8" s="176">
        <v>31</v>
      </c>
      <c r="I8" s="77">
        <v>4.390934844192635</v>
      </c>
      <c r="J8" s="176">
        <v>102</v>
      </c>
      <c r="K8" s="77">
        <v>2.190251234700451</v>
      </c>
      <c r="L8" s="177">
        <v>8</v>
      </c>
      <c r="M8" s="178">
        <v>2.247191011235955</v>
      </c>
      <c r="N8" s="176">
        <v>64</v>
      </c>
      <c r="O8" s="77">
        <v>1.7587249244297882</v>
      </c>
      <c r="P8" s="176">
        <v>190</v>
      </c>
      <c r="Q8" s="77">
        <v>2.4434156378600824</v>
      </c>
    </row>
    <row r="9" spans="1:17" ht="19.5" customHeight="1">
      <c r="A9" s="134" t="s">
        <v>177</v>
      </c>
      <c r="B9" s="176">
        <v>4188</v>
      </c>
      <c r="C9" s="77">
        <v>3.2287410376994834</v>
      </c>
      <c r="D9" s="176">
        <v>3202</v>
      </c>
      <c r="E9" s="77">
        <v>3.1767448782181655</v>
      </c>
      <c r="F9" s="176">
        <v>641</v>
      </c>
      <c r="G9" s="77">
        <v>2.8509162070805907</v>
      </c>
      <c r="H9" s="176">
        <v>32</v>
      </c>
      <c r="I9" s="77">
        <v>4.53257790368272</v>
      </c>
      <c r="J9" s="176">
        <v>272</v>
      </c>
      <c r="K9" s="77">
        <v>5.840669959201202</v>
      </c>
      <c r="L9" s="177">
        <v>7</v>
      </c>
      <c r="M9" s="178">
        <v>1.9662921348314606</v>
      </c>
      <c r="N9" s="176">
        <v>111</v>
      </c>
      <c r="O9" s="77">
        <v>3.0502885408079146</v>
      </c>
      <c r="P9" s="176">
        <v>298</v>
      </c>
      <c r="Q9" s="77">
        <v>3.8323045267489713</v>
      </c>
    </row>
    <row r="10" spans="1:17" ht="19.5" customHeight="1">
      <c r="A10" s="134" t="s">
        <v>275</v>
      </c>
      <c r="B10" s="176">
        <v>2402</v>
      </c>
      <c r="C10" s="77">
        <v>1.85182329812659</v>
      </c>
      <c r="D10" s="176">
        <v>1598</v>
      </c>
      <c r="E10" s="77">
        <v>1.5853961009970732</v>
      </c>
      <c r="F10" s="176">
        <v>725</v>
      </c>
      <c r="G10" s="77">
        <v>3.224515210816581</v>
      </c>
      <c r="H10" s="176">
        <v>9</v>
      </c>
      <c r="I10" s="77">
        <v>1.2747875354107647</v>
      </c>
      <c r="J10" s="176">
        <v>35</v>
      </c>
      <c r="K10" s="77">
        <v>0.751556796220743</v>
      </c>
      <c r="L10" s="177">
        <v>3</v>
      </c>
      <c r="M10" s="78" t="s">
        <v>99</v>
      </c>
      <c r="N10" s="176">
        <v>60</v>
      </c>
      <c r="O10" s="77">
        <v>1.6488046166529264</v>
      </c>
      <c r="P10" s="176">
        <v>90</v>
      </c>
      <c r="Q10" s="77">
        <v>1.1574074074074074</v>
      </c>
    </row>
    <row r="11" spans="1:17" ht="32.25" customHeight="1">
      <c r="A11" s="169" t="s">
        <v>243</v>
      </c>
      <c r="B11" s="176">
        <v>1971</v>
      </c>
      <c r="C11" s="77">
        <v>1.5195435972554159</v>
      </c>
      <c r="D11" s="176">
        <v>1480</v>
      </c>
      <c r="E11" s="77">
        <v>1.4683268019246987</v>
      </c>
      <c r="F11" s="176">
        <v>394</v>
      </c>
      <c r="G11" s="77">
        <v>1.7523572318092866</v>
      </c>
      <c r="H11" s="176">
        <v>14</v>
      </c>
      <c r="I11" s="77">
        <v>1.9830028328611897</v>
      </c>
      <c r="J11" s="176">
        <v>67</v>
      </c>
      <c r="K11" s="77">
        <v>1.438694438479708</v>
      </c>
      <c r="L11" s="177">
        <v>4</v>
      </c>
      <c r="M11" s="78" t="s">
        <v>99</v>
      </c>
      <c r="N11" s="176">
        <v>73</v>
      </c>
      <c r="O11" s="77">
        <v>2.0060456169277274</v>
      </c>
      <c r="P11" s="176">
        <v>143</v>
      </c>
      <c r="Q11" s="77">
        <v>1.838991769547325</v>
      </c>
    </row>
    <row r="12" spans="1:17" ht="18" customHeight="1">
      <c r="A12" s="169" t="s">
        <v>277</v>
      </c>
      <c r="B12" s="176">
        <v>1955</v>
      </c>
      <c r="C12" s="77">
        <v>1.507208387942333</v>
      </c>
      <c r="D12" s="176">
        <v>1254</v>
      </c>
      <c r="E12" s="77">
        <v>1.244109330819981</v>
      </c>
      <c r="F12" s="176">
        <v>588</v>
      </c>
      <c r="G12" s="77">
        <v>2.6151930261519305</v>
      </c>
      <c r="H12" s="176">
        <v>15</v>
      </c>
      <c r="I12" s="77">
        <v>2.1246458923512748</v>
      </c>
      <c r="J12" s="176">
        <v>76</v>
      </c>
      <c r="K12" s="77">
        <v>1.6319519003650418</v>
      </c>
      <c r="L12" s="179">
        <v>5</v>
      </c>
      <c r="M12" s="78" t="s">
        <v>99</v>
      </c>
      <c r="N12" s="176">
        <v>89</v>
      </c>
      <c r="O12" s="77">
        <v>2.4457268480351746</v>
      </c>
      <c r="P12" s="176">
        <v>138</v>
      </c>
      <c r="Q12" s="77">
        <v>1.7746913580246912</v>
      </c>
    </row>
    <row r="13" spans="1:17" ht="19.5" customHeight="1">
      <c r="A13" s="134" t="s">
        <v>180</v>
      </c>
      <c r="B13" s="176">
        <v>1607</v>
      </c>
      <c r="C13" s="77">
        <v>1.238917585382777</v>
      </c>
      <c r="D13" s="176">
        <v>1471</v>
      </c>
      <c r="E13" s="77">
        <v>1.4593977875886701</v>
      </c>
      <c r="F13" s="176">
        <v>90</v>
      </c>
      <c r="G13" s="77">
        <v>0.4002846468599893</v>
      </c>
      <c r="H13" s="176">
        <v>6</v>
      </c>
      <c r="I13" s="77">
        <v>0.84985835694051</v>
      </c>
      <c r="J13" s="176">
        <v>18</v>
      </c>
      <c r="K13" s="77">
        <v>0.3865149237706678</v>
      </c>
      <c r="L13" s="180">
        <v>4</v>
      </c>
      <c r="M13" s="78" t="s">
        <v>99</v>
      </c>
      <c r="N13" s="176">
        <v>49</v>
      </c>
      <c r="O13" s="77">
        <v>1.3465237702665567</v>
      </c>
      <c r="P13" s="176">
        <v>41</v>
      </c>
      <c r="Q13" s="77">
        <v>0.5272633744855968</v>
      </c>
    </row>
    <row r="14" spans="1:17" ht="19.5" customHeight="1">
      <c r="A14" s="134" t="s">
        <v>179</v>
      </c>
      <c r="B14" s="176">
        <v>1464</v>
      </c>
      <c r="C14" s="77">
        <v>1.1286716521470974</v>
      </c>
      <c r="D14" s="176">
        <v>1018</v>
      </c>
      <c r="E14" s="77">
        <v>1.0099707326752319</v>
      </c>
      <c r="F14" s="176">
        <v>410</v>
      </c>
      <c r="G14" s="77">
        <v>1.8235189468066182</v>
      </c>
      <c r="H14" s="176">
        <v>3</v>
      </c>
      <c r="I14" s="78" t="s">
        <v>99</v>
      </c>
      <c r="J14" s="176">
        <v>22</v>
      </c>
      <c r="K14" s="77">
        <v>0.47240712905303844</v>
      </c>
      <c r="L14" s="181" t="s">
        <v>27</v>
      </c>
      <c r="M14" s="78" t="s">
        <v>27</v>
      </c>
      <c r="N14" s="176">
        <v>9</v>
      </c>
      <c r="O14" s="77">
        <v>0.24732069249793898</v>
      </c>
      <c r="P14" s="176">
        <v>44</v>
      </c>
      <c r="Q14" s="77">
        <v>0.565843621399177</v>
      </c>
    </row>
    <row r="15" spans="1:17" ht="31.5" customHeight="1">
      <c r="A15" s="169" t="s">
        <v>178</v>
      </c>
      <c r="B15" s="176">
        <v>1397</v>
      </c>
      <c r="C15" s="77">
        <v>1.0770179631485621</v>
      </c>
      <c r="D15" s="176">
        <v>1294</v>
      </c>
      <c r="E15" s="77">
        <v>1.2837938389801082</v>
      </c>
      <c r="F15" s="176">
        <v>55</v>
      </c>
      <c r="G15" s="77">
        <v>0.2446183953033268</v>
      </c>
      <c r="H15" s="176">
        <v>17</v>
      </c>
      <c r="I15" s="77">
        <v>2.4079320113314444</v>
      </c>
      <c r="J15" s="176">
        <v>25</v>
      </c>
      <c r="K15" s="77">
        <v>0.5368262830148164</v>
      </c>
      <c r="L15" s="177">
        <v>1</v>
      </c>
      <c r="M15" s="78" t="s">
        <v>99</v>
      </c>
      <c r="N15" s="176">
        <v>31</v>
      </c>
      <c r="O15" s="77">
        <v>0.8518823852706787</v>
      </c>
      <c r="P15" s="176">
        <v>63</v>
      </c>
      <c r="Q15" s="77">
        <v>0.8101851851851851</v>
      </c>
    </row>
    <row r="16" spans="1:17" ht="19.5" customHeight="1">
      <c r="A16" s="134" t="s">
        <v>181</v>
      </c>
      <c r="B16" s="176">
        <v>1349</v>
      </c>
      <c r="C16" s="77">
        <v>1.0400123352093131</v>
      </c>
      <c r="D16" s="176">
        <v>942</v>
      </c>
      <c r="E16" s="77">
        <v>0.9345701671709906</v>
      </c>
      <c r="F16" s="176">
        <v>359</v>
      </c>
      <c r="G16" s="77">
        <v>1.5966909802526241</v>
      </c>
      <c r="H16" s="176">
        <v>9</v>
      </c>
      <c r="I16" s="77">
        <v>1.2747875354107647</v>
      </c>
      <c r="J16" s="176">
        <v>28</v>
      </c>
      <c r="K16" s="77">
        <v>0.6012454369765944</v>
      </c>
      <c r="L16" s="182">
        <v>2</v>
      </c>
      <c r="M16" s="78" t="s">
        <v>99</v>
      </c>
      <c r="N16" s="176">
        <v>9</v>
      </c>
      <c r="O16" s="77">
        <v>0.24732069249793898</v>
      </c>
      <c r="P16" s="176">
        <v>39</v>
      </c>
      <c r="Q16" s="77">
        <v>0.5015432098765432</v>
      </c>
    </row>
    <row r="17" spans="1:17" ht="47.25" customHeight="1">
      <c r="A17" s="172" t="s">
        <v>223</v>
      </c>
      <c r="B17" s="176">
        <v>1215</v>
      </c>
      <c r="C17" s="77">
        <v>0.9367049572122427</v>
      </c>
      <c r="D17" s="176">
        <v>903</v>
      </c>
      <c r="E17" s="77">
        <v>0.8958777717148668</v>
      </c>
      <c r="F17" s="176">
        <v>244</v>
      </c>
      <c r="G17" s="77">
        <v>1.0852161537093044</v>
      </c>
      <c r="H17" s="176">
        <v>11</v>
      </c>
      <c r="I17" s="77">
        <v>1.5580736543909348</v>
      </c>
      <c r="J17" s="176">
        <v>53</v>
      </c>
      <c r="K17" s="77">
        <v>1.1380717199914108</v>
      </c>
      <c r="L17" s="177">
        <v>1</v>
      </c>
      <c r="M17" s="78" t="s">
        <v>99</v>
      </c>
      <c r="N17" s="176">
        <v>27</v>
      </c>
      <c r="O17" s="77">
        <v>0.741962077493817</v>
      </c>
      <c r="P17" s="176">
        <v>69</v>
      </c>
      <c r="Q17" s="77">
        <v>0.8873456790123456</v>
      </c>
    </row>
    <row r="18" spans="1:17" ht="19.5" customHeight="1">
      <c r="A18" s="183" t="s">
        <v>242</v>
      </c>
      <c r="B18" s="176">
        <v>41245</v>
      </c>
      <c r="C18" s="77">
        <v>31.797856757381854</v>
      </c>
      <c r="D18" s="176">
        <v>30136</v>
      </c>
      <c r="E18" s="77">
        <v>29.89830844783967</v>
      </c>
      <c r="F18" s="176">
        <v>9332</v>
      </c>
      <c r="G18" s="77">
        <v>41.505070272193564</v>
      </c>
      <c r="H18" s="176">
        <v>224</v>
      </c>
      <c r="I18" s="77">
        <v>31.728045325779036</v>
      </c>
      <c r="J18" s="176">
        <v>1253</v>
      </c>
      <c r="K18" s="77">
        <v>26.9057333047026</v>
      </c>
      <c r="L18" s="177">
        <v>81</v>
      </c>
      <c r="M18" s="77">
        <v>22.752808988764045</v>
      </c>
      <c r="N18" s="176">
        <v>1291</v>
      </c>
      <c r="O18" s="77">
        <v>35.47677933498214</v>
      </c>
      <c r="P18" s="176">
        <v>2269</v>
      </c>
      <c r="Q18" s="77">
        <v>29.179526748971192</v>
      </c>
    </row>
    <row r="19" spans="1:17" ht="19.5" customHeight="1">
      <c r="A19" s="81" t="s">
        <v>163</v>
      </c>
      <c r="B19" s="184">
        <v>129710</v>
      </c>
      <c r="C19" s="106">
        <v>100</v>
      </c>
      <c r="D19" s="184">
        <v>100795</v>
      </c>
      <c r="E19" s="106">
        <v>100</v>
      </c>
      <c r="F19" s="184">
        <v>22484</v>
      </c>
      <c r="G19" s="106">
        <v>100</v>
      </c>
      <c r="H19" s="184">
        <v>706</v>
      </c>
      <c r="I19" s="106">
        <v>100</v>
      </c>
      <c r="J19" s="184">
        <v>4657</v>
      </c>
      <c r="K19" s="106">
        <v>100</v>
      </c>
      <c r="L19" s="185">
        <v>356</v>
      </c>
      <c r="M19" s="106">
        <v>100</v>
      </c>
      <c r="N19" s="184">
        <v>3639</v>
      </c>
      <c r="O19" s="106">
        <v>100</v>
      </c>
      <c r="P19" s="184">
        <v>7776</v>
      </c>
      <c r="Q19" s="106">
        <v>100</v>
      </c>
    </row>
    <row r="20" spans="1:17" ht="36" customHeight="1">
      <c r="A20" s="218" t="s">
        <v>244</v>
      </c>
      <c r="B20" s="218"/>
      <c r="C20" s="218"/>
      <c r="D20" s="218"/>
      <c r="E20" s="218"/>
      <c r="F20" s="218"/>
      <c r="G20" s="218"/>
      <c r="H20" s="218"/>
      <c r="I20" s="218"/>
      <c r="J20" s="218"/>
      <c r="K20" s="218"/>
      <c r="L20" s="218"/>
      <c r="M20" s="218"/>
      <c r="N20" s="218"/>
      <c r="O20" s="218"/>
      <c r="P20" s="218"/>
      <c r="Q20" s="218"/>
    </row>
    <row r="21" spans="1:17" ht="21" customHeight="1">
      <c r="A21" s="214" t="s">
        <v>232</v>
      </c>
      <c r="B21" s="215"/>
      <c r="C21" s="215"/>
      <c r="D21" s="215"/>
      <c r="E21" s="215"/>
      <c r="F21" s="215"/>
      <c r="G21" s="215"/>
      <c r="H21" s="215"/>
      <c r="I21" s="215"/>
      <c r="J21" s="215"/>
      <c r="K21" s="215"/>
      <c r="L21" s="215"/>
      <c r="M21" s="215"/>
      <c r="N21" s="215"/>
      <c r="O21" s="215"/>
      <c r="P21" s="215"/>
      <c r="Q21" s="215"/>
    </row>
    <row r="22" spans="1:17" s="24" customFormat="1" ht="19.5" customHeight="1">
      <c r="A22" s="258" t="s">
        <v>294</v>
      </c>
      <c r="B22" s="259"/>
      <c r="C22" s="259"/>
      <c r="D22" s="259"/>
      <c r="E22" s="259"/>
      <c r="F22" s="259"/>
      <c r="G22" s="259"/>
      <c r="H22" s="259"/>
      <c r="I22" s="259"/>
      <c r="J22" s="259"/>
      <c r="K22" s="259"/>
      <c r="L22" s="259"/>
      <c r="M22" s="259"/>
      <c r="N22" s="259"/>
      <c r="O22" s="259"/>
      <c r="P22" s="259"/>
      <c r="Q22" s="259"/>
    </row>
    <row r="25" ht="12.75">
      <c r="A25" s="19"/>
    </row>
    <row r="29" ht="12.75">
      <c r="A29" s="133"/>
    </row>
    <row r="30" ht="12.75">
      <c r="A30" s="133"/>
    </row>
    <row r="31" ht="12.75">
      <c r="A31" s="133"/>
    </row>
    <row r="32" ht="12.75">
      <c r="A32" s="133"/>
    </row>
  </sheetData>
  <mergeCells count="5">
    <mergeCell ref="A20:Q20"/>
    <mergeCell ref="A21:Q21"/>
    <mergeCell ref="A5:A7"/>
    <mergeCell ref="A22:Q22"/>
    <mergeCell ref="H6:I6"/>
  </mergeCells>
  <printOptions horizontalCentered="1"/>
  <pageMargins left="0.5" right="0.5" top="1" bottom="1" header="0" footer="0"/>
  <pageSetup fitToHeight="1" fitToWidth="1" horizontalDpi="300" verticalDpi="300" orientation="landscape" scale="77" r:id="rId1"/>
</worksheet>
</file>

<file path=xl/worksheets/sheet16.xml><?xml version="1.0" encoding="utf-8"?>
<worksheet xmlns="http://schemas.openxmlformats.org/spreadsheetml/2006/main" xmlns:r="http://schemas.openxmlformats.org/officeDocument/2006/relationships">
  <sheetPr>
    <pageSetUpPr fitToPage="1"/>
  </sheetPr>
  <dimension ref="A2:Q20"/>
  <sheetViews>
    <sheetView workbookViewId="0" topLeftCell="A1">
      <selection activeCell="A1" sqref="A1"/>
    </sheetView>
  </sheetViews>
  <sheetFormatPr defaultColWidth="9.33203125" defaultRowHeight="12.75"/>
  <cols>
    <col min="1" max="1" width="23.16015625" style="1" customWidth="1"/>
    <col min="2" max="2" width="11.16015625" style="1" bestFit="1" customWidth="1"/>
    <col min="3" max="3" width="8.33203125" style="1" customWidth="1"/>
    <col min="4" max="4" width="11.16015625" style="1" bestFit="1" customWidth="1"/>
    <col min="5" max="5" width="8.83203125" style="1" customWidth="1"/>
    <col min="6" max="6" width="10.66015625" style="1" bestFit="1" customWidth="1"/>
    <col min="7" max="7" width="8.16015625" style="1" customWidth="1"/>
    <col min="8" max="8" width="10.66015625" style="1" bestFit="1" customWidth="1"/>
    <col min="9" max="9" width="7.83203125" style="1" customWidth="1"/>
    <col min="10" max="10" width="10.66015625" style="1" bestFit="1" customWidth="1"/>
    <col min="11" max="11" width="8.16015625" style="1" customWidth="1"/>
    <col min="12" max="12" width="10.66015625" style="1" bestFit="1" customWidth="1"/>
    <col min="13" max="13" width="8.16015625" style="1" customWidth="1"/>
    <col min="14" max="14" width="10.66015625" style="1" bestFit="1" customWidth="1"/>
    <col min="15" max="15" width="8.83203125" style="1" customWidth="1"/>
    <col min="16" max="16" width="10.66015625" style="1" bestFit="1" customWidth="1"/>
    <col min="17" max="17" width="9.5" style="1" customWidth="1"/>
    <col min="18" max="16384" width="9.33203125" style="1" customWidth="1"/>
  </cols>
  <sheetData>
    <row r="2" spans="1:17" ht="12.75">
      <c r="A2" s="48" t="s">
        <v>182</v>
      </c>
      <c r="B2" s="49"/>
      <c r="C2" s="49"/>
      <c r="D2" s="49"/>
      <c r="E2" s="49"/>
      <c r="F2" s="49"/>
      <c r="G2" s="49"/>
      <c r="H2" s="49"/>
      <c r="I2" s="49"/>
      <c r="J2" s="49"/>
      <c r="K2" s="49"/>
      <c r="L2" s="49"/>
      <c r="M2" s="49"/>
      <c r="N2" s="49"/>
      <c r="O2" s="49"/>
      <c r="P2" s="49"/>
      <c r="Q2" s="49"/>
    </row>
    <row r="3" spans="1:17" ht="12.75">
      <c r="A3" s="50" t="s">
        <v>183</v>
      </c>
      <c r="B3" s="49"/>
      <c r="C3" s="49"/>
      <c r="D3" s="49"/>
      <c r="E3" s="49"/>
      <c r="F3" s="49"/>
      <c r="G3" s="49"/>
      <c r="H3" s="49"/>
      <c r="I3" s="49"/>
      <c r="J3" s="49"/>
      <c r="K3" s="49"/>
      <c r="L3" s="49"/>
      <c r="M3" s="49"/>
      <c r="N3" s="49"/>
      <c r="O3" s="49"/>
      <c r="P3" s="49"/>
      <c r="Q3" s="49"/>
    </row>
    <row r="4" spans="1:17" ht="12.75">
      <c r="A4" s="48" t="s">
        <v>296</v>
      </c>
      <c r="B4" s="49"/>
      <c r="C4" s="49"/>
      <c r="D4" s="49"/>
      <c r="E4" s="49"/>
      <c r="F4" s="49"/>
      <c r="G4" s="49"/>
      <c r="H4" s="49"/>
      <c r="I4" s="49"/>
      <c r="J4" s="49"/>
      <c r="K4" s="49"/>
      <c r="L4" s="49"/>
      <c r="M4" s="49"/>
      <c r="N4" s="49"/>
      <c r="O4" s="49"/>
      <c r="P4" s="49"/>
      <c r="Q4" s="49"/>
    </row>
    <row r="5" spans="1:17" ht="12.75">
      <c r="A5" s="220" t="s">
        <v>257</v>
      </c>
      <c r="B5" s="53" t="s">
        <v>46</v>
      </c>
      <c r="C5" s="70"/>
      <c r="D5" s="70"/>
      <c r="E5" s="70"/>
      <c r="F5" s="70"/>
      <c r="G5" s="70"/>
      <c r="H5" s="70"/>
      <c r="I5" s="70"/>
      <c r="J5" s="70"/>
      <c r="K5" s="109"/>
      <c r="L5" s="70"/>
      <c r="M5" s="52"/>
      <c r="N5" s="53" t="s">
        <v>47</v>
      </c>
      <c r="O5" s="70"/>
      <c r="P5" s="70"/>
      <c r="Q5" s="52"/>
    </row>
    <row r="6" spans="1:17" ht="12.75">
      <c r="A6" s="211"/>
      <c r="B6" s="97" t="s">
        <v>49</v>
      </c>
      <c r="C6" s="186"/>
      <c r="D6" s="128" t="s">
        <v>50</v>
      </c>
      <c r="E6" s="186"/>
      <c r="F6" s="128" t="s">
        <v>51</v>
      </c>
      <c r="G6" s="186"/>
      <c r="H6" s="128" t="s">
        <v>52</v>
      </c>
      <c r="I6" s="186"/>
      <c r="J6" s="128" t="s">
        <v>135</v>
      </c>
      <c r="K6" s="186"/>
      <c r="L6" s="187" t="s">
        <v>58</v>
      </c>
      <c r="M6" s="186"/>
      <c r="N6" s="128" t="s">
        <v>55</v>
      </c>
      <c r="O6" s="186"/>
      <c r="P6" s="128" t="s">
        <v>56</v>
      </c>
      <c r="Q6" s="98"/>
    </row>
    <row r="7" spans="1:17" ht="12.75">
      <c r="A7" s="241"/>
      <c r="B7" s="188" t="s">
        <v>24</v>
      </c>
      <c r="C7" s="189" t="s">
        <v>57</v>
      </c>
      <c r="D7" s="188" t="s">
        <v>24</v>
      </c>
      <c r="E7" s="189" t="s">
        <v>57</v>
      </c>
      <c r="F7" s="188" t="s">
        <v>24</v>
      </c>
      <c r="G7" s="189" t="s">
        <v>57</v>
      </c>
      <c r="H7" s="188" t="s">
        <v>24</v>
      </c>
      <c r="I7" s="189" t="s">
        <v>57</v>
      </c>
      <c r="J7" s="188" t="s">
        <v>24</v>
      </c>
      <c r="K7" s="190" t="s">
        <v>57</v>
      </c>
      <c r="L7" s="191" t="s">
        <v>24</v>
      </c>
      <c r="M7" s="189" t="s">
        <v>57</v>
      </c>
      <c r="N7" s="188" t="s">
        <v>24</v>
      </c>
      <c r="O7" s="189" t="s">
        <v>57</v>
      </c>
      <c r="P7" s="188" t="s">
        <v>24</v>
      </c>
      <c r="Q7" s="74" t="s">
        <v>57</v>
      </c>
    </row>
    <row r="8" spans="1:17" ht="19.5" customHeight="1">
      <c r="A8" s="192" t="s">
        <v>184</v>
      </c>
      <c r="B8" s="76"/>
      <c r="C8" s="77"/>
      <c r="D8" s="76"/>
      <c r="E8" s="117"/>
      <c r="F8" s="76"/>
      <c r="G8" s="77"/>
      <c r="H8" s="116"/>
      <c r="I8" s="117"/>
      <c r="J8" s="116"/>
      <c r="K8" s="120"/>
      <c r="L8" s="120"/>
      <c r="M8" s="117"/>
      <c r="N8" s="76"/>
      <c r="O8" s="117"/>
      <c r="P8" s="76"/>
      <c r="Q8" s="117"/>
    </row>
    <row r="9" spans="1:17" ht="19.5" customHeight="1">
      <c r="A9" s="193" t="s">
        <v>258</v>
      </c>
      <c r="B9" s="76">
        <v>3766</v>
      </c>
      <c r="C9" s="77">
        <v>2.9033998920669184</v>
      </c>
      <c r="D9" s="76">
        <v>3085</v>
      </c>
      <c r="E9" s="77">
        <v>3.060667691849794</v>
      </c>
      <c r="F9" s="76">
        <v>385</v>
      </c>
      <c r="G9" s="77">
        <v>1.7123287671232876</v>
      </c>
      <c r="H9" s="76">
        <v>16</v>
      </c>
      <c r="I9" s="77">
        <v>2.26628895184136</v>
      </c>
      <c r="J9" s="76">
        <v>243</v>
      </c>
      <c r="K9" s="135">
        <v>5.217951470904016</v>
      </c>
      <c r="L9" s="136">
        <v>9</v>
      </c>
      <c r="M9" s="178">
        <v>2.528089887640449</v>
      </c>
      <c r="N9" s="76">
        <v>119</v>
      </c>
      <c r="O9" s="77">
        <v>3.2701291563616377</v>
      </c>
      <c r="P9" s="76">
        <v>204</v>
      </c>
      <c r="Q9" s="77">
        <v>2.6234567901234565</v>
      </c>
    </row>
    <row r="10" spans="1:17" ht="19.5" customHeight="1">
      <c r="A10" s="193" t="s">
        <v>259</v>
      </c>
      <c r="B10" s="76">
        <v>1326</v>
      </c>
      <c r="C10" s="77">
        <v>1.0222804718217562</v>
      </c>
      <c r="D10" s="76">
        <v>1058</v>
      </c>
      <c r="E10" s="77">
        <v>1.049655240835359</v>
      </c>
      <c r="F10" s="76">
        <v>152</v>
      </c>
      <c r="G10" s="77">
        <v>0.6760362924746487</v>
      </c>
      <c r="H10" s="76">
        <v>3</v>
      </c>
      <c r="I10" s="78" t="s">
        <v>289</v>
      </c>
      <c r="J10" s="76">
        <v>93</v>
      </c>
      <c r="K10" s="135">
        <v>1.996993772815117</v>
      </c>
      <c r="L10" s="136">
        <v>8</v>
      </c>
      <c r="M10" s="178">
        <v>2.247191011235955</v>
      </c>
      <c r="N10" s="76">
        <v>54</v>
      </c>
      <c r="O10" s="77">
        <v>1.483924154987634</v>
      </c>
      <c r="P10" s="76">
        <v>72</v>
      </c>
      <c r="Q10" s="77">
        <v>0.9259259259259258</v>
      </c>
    </row>
    <row r="11" spans="1:17" s="24" customFormat="1" ht="19.5" customHeight="1">
      <c r="A11" s="192" t="s">
        <v>185</v>
      </c>
      <c r="B11" s="76"/>
      <c r="C11" s="77"/>
      <c r="D11" s="76"/>
      <c r="E11" s="117"/>
      <c r="F11" s="76"/>
      <c r="G11" s="77"/>
      <c r="H11" s="116"/>
      <c r="I11" s="117"/>
      <c r="J11" s="116"/>
      <c r="K11" s="120"/>
      <c r="L11" s="194"/>
      <c r="M11" s="195"/>
      <c r="N11" s="76"/>
      <c r="O11" s="117"/>
      <c r="P11" s="76"/>
      <c r="Q11" s="117"/>
    </row>
    <row r="12" spans="1:17" s="24" customFormat="1" ht="19.5" customHeight="1">
      <c r="A12" s="193" t="s">
        <v>260</v>
      </c>
      <c r="B12" s="76">
        <v>93157</v>
      </c>
      <c r="C12" s="77">
        <v>71.81944337367975</v>
      </c>
      <c r="D12" s="76">
        <v>72504</v>
      </c>
      <c r="E12" s="77">
        <v>71.93213949104619</v>
      </c>
      <c r="F12" s="76">
        <v>16076</v>
      </c>
      <c r="G12" s="77">
        <v>71.49973314356876</v>
      </c>
      <c r="H12" s="76">
        <v>467</v>
      </c>
      <c r="I12" s="77">
        <v>66.14730878186968</v>
      </c>
      <c r="J12" s="76">
        <v>3343</v>
      </c>
      <c r="K12" s="135">
        <v>71.78441056474125</v>
      </c>
      <c r="L12" s="136">
        <v>254</v>
      </c>
      <c r="M12" s="178">
        <v>71.34831460674157</v>
      </c>
      <c r="N12" s="76">
        <v>2843</v>
      </c>
      <c r="O12" s="77">
        <v>78.12585875240451</v>
      </c>
      <c r="P12" s="76">
        <v>5740</v>
      </c>
      <c r="Q12" s="77">
        <v>73.81687242798354</v>
      </c>
    </row>
    <row r="13" spans="1:17" s="24" customFormat="1" ht="31.5" customHeight="1">
      <c r="A13" s="169" t="s">
        <v>261</v>
      </c>
      <c r="B13" s="76">
        <v>1480</v>
      </c>
      <c r="C13" s="77">
        <v>1.1410068614601805</v>
      </c>
      <c r="D13" s="76">
        <v>1140</v>
      </c>
      <c r="E13" s="77">
        <v>1.1310084825636193</v>
      </c>
      <c r="F13" s="76">
        <v>269</v>
      </c>
      <c r="G13" s="77">
        <v>1.1964063333926347</v>
      </c>
      <c r="H13" s="76">
        <v>7</v>
      </c>
      <c r="I13" s="77">
        <v>0.9915014164305949</v>
      </c>
      <c r="J13" s="76">
        <v>54</v>
      </c>
      <c r="K13" s="135">
        <v>1.1595447713120033</v>
      </c>
      <c r="L13" s="196">
        <v>2</v>
      </c>
      <c r="M13" s="78" t="s">
        <v>99</v>
      </c>
      <c r="N13" s="76">
        <v>83</v>
      </c>
      <c r="O13" s="77">
        <v>2.280846386369882</v>
      </c>
      <c r="P13" s="76">
        <v>118</v>
      </c>
      <c r="Q13" s="77">
        <v>1.5174897119341564</v>
      </c>
    </row>
    <row r="14" spans="1:17" s="24" customFormat="1" ht="19.5" customHeight="1">
      <c r="A14" s="193" t="s">
        <v>262</v>
      </c>
      <c r="B14" s="76">
        <v>21738</v>
      </c>
      <c r="C14" s="77">
        <v>16.758923752987435</v>
      </c>
      <c r="D14" s="76">
        <v>16783</v>
      </c>
      <c r="E14" s="77">
        <v>16.650627511285283</v>
      </c>
      <c r="F14" s="76">
        <v>3764</v>
      </c>
      <c r="G14" s="77">
        <v>16.740793453122222</v>
      </c>
      <c r="H14" s="76">
        <v>134</v>
      </c>
      <c r="I14" s="77">
        <v>18.980169971671387</v>
      </c>
      <c r="J14" s="76">
        <v>852</v>
      </c>
      <c r="K14" s="135">
        <v>18.295039725144942</v>
      </c>
      <c r="L14" s="136">
        <v>59</v>
      </c>
      <c r="M14" s="178">
        <v>16.573033707865168</v>
      </c>
      <c r="N14" s="76">
        <v>464</v>
      </c>
      <c r="O14" s="77">
        <v>12.750755702115965</v>
      </c>
      <c r="P14" s="76">
        <v>1094</v>
      </c>
      <c r="Q14" s="77">
        <v>14.068930041152264</v>
      </c>
    </row>
    <row r="15" spans="1:17" s="24" customFormat="1" ht="19.5" customHeight="1">
      <c r="A15" s="193" t="s">
        <v>263</v>
      </c>
      <c r="B15" s="76">
        <v>14075</v>
      </c>
      <c r="C15" s="77">
        <v>10.85112944260273</v>
      </c>
      <c r="D15" s="76">
        <v>10920</v>
      </c>
      <c r="E15" s="77">
        <v>10.833870727714668</v>
      </c>
      <c r="F15" s="76">
        <v>2546</v>
      </c>
      <c r="G15" s="77">
        <v>11.323607898950366</v>
      </c>
      <c r="H15" s="76">
        <v>102</v>
      </c>
      <c r="I15" s="77">
        <v>14.44759206798867</v>
      </c>
      <c r="J15" s="76">
        <v>421</v>
      </c>
      <c r="K15" s="135">
        <v>9.040154605969509</v>
      </c>
      <c r="L15" s="136">
        <v>40</v>
      </c>
      <c r="M15" s="178">
        <v>11.235955056179774</v>
      </c>
      <c r="N15" s="76">
        <v>299</v>
      </c>
      <c r="O15" s="77">
        <v>8.216543006320418</v>
      </c>
      <c r="P15" s="76">
        <v>901</v>
      </c>
      <c r="Q15" s="77">
        <v>11.5869341563786</v>
      </c>
    </row>
    <row r="16" spans="1:17" s="24" customFormat="1" ht="19.5" customHeight="1">
      <c r="A16" s="193" t="s">
        <v>264</v>
      </c>
      <c r="B16" s="76">
        <v>740</v>
      </c>
      <c r="C16" s="77">
        <v>0.5705034307300902</v>
      </c>
      <c r="D16" s="76">
        <v>588</v>
      </c>
      <c r="E16" s="77">
        <v>0.5833622699538668</v>
      </c>
      <c r="F16" s="76">
        <v>98</v>
      </c>
      <c r="G16" s="77">
        <v>0.43586550435865506</v>
      </c>
      <c r="H16" s="76">
        <v>3</v>
      </c>
      <c r="I16" s="78" t="s">
        <v>99</v>
      </c>
      <c r="J16" s="76">
        <v>41</v>
      </c>
      <c r="K16" s="135">
        <v>0.8803951041442989</v>
      </c>
      <c r="L16" s="136">
        <v>3</v>
      </c>
      <c r="M16" s="78" t="s">
        <v>99</v>
      </c>
      <c r="N16" s="80">
        <v>33</v>
      </c>
      <c r="O16" s="77">
        <v>0.9068425391591096</v>
      </c>
      <c r="P16" s="80">
        <v>41</v>
      </c>
      <c r="Q16" s="77">
        <v>0.5272633744855968</v>
      </c>
    </row>
    <row r="17" spans="1:17" s="24" customFormat="1" ht="19.5" customHeight="1">
      <c r="A17" s="81" t="s">
        <v>163</v>
      </c>
      <c r="B17" s="82">
        <v>129710</v>
      </c>
      <c r="C17" s="106">
        <v>100</v>
      </c>
      <c r="D17" s="82">
        <v>100795</v>
      </c>
      <c r="E17" s="106">
        <v>100</v>
      </c>
      <c r="F17" s="82">
        <v>22484</v>
      </c>
      <c r="G17" s="106">
        <v>100</v>
      </c>
      <c r="H17" s="82">
        <v>706</v>
      </c>
      <c r="I17" s="106">
        <v>100</v>
      </c>
      <c r="J17" s="82">
        <v>4657</v>
      </c>
      <c r="K17" s="83">
        <v>100</v>
      </c>
      <c r="L17" s="197">
        <v>356</v>
      </c>
      <c r="M17" s="106">
        <v>100</v>
      </c>
      <c r="N17" s="82">
        <v>3639</v>
      </c>
      <c r="O17" s="106">
        <v>100</v>
      </c>
      <c r="P17" s="82">
        <v>7776</v>
      </c>
      <c r="Q17" s="106">
        <v>100</v>
      </c>
    </row>
    <row r="18" spans="1:17" ht="24.75" customHeight="1">
      <c r="A18" s="214" t="s">
        <v>240</v>
      </c>
      <c r="B18" s="215"/>
      <c r="C18" s="215"/>
      <c r="D18" s="215"/>
      <c r="E18" s="215"/>
      <c r="F18" s="215"/>
      <c r="G18" s="215"/>
      <c r="H18" s="215"/>
      <c r="I18" s="215"/>
      <c r="J18" s="215"/>
      <c r="K18" s="215"/>
      <c r="L18" s="215"/>
      <c r="M18" s="215"/>
      <c r="N18" s="215"/>
      <c r="O18" s="215"/>
      <c r="P18" s="215"/>
      <c r="Q18" s="215"/>
    </row>
    <row r="19" spans="1:17" ht="24.75" customHeight="1">
      <c r="A19" s="214" t="s">
        <v>241</v>
      </c>
      <c r="B19" s="215"/>
      <c r="C19" s="215"/>
      <c r="D19" s="215"/>
      <c r="E19" s="215"/>
      <c r="F19" s="215"/>
      <c r="G19" s="215"/>
      <c r="H19" s="215"/>
      <c r="I19" s="215"/>
      <c r="J19" s="215"/>
      <c r="K19" s="215"/>
      <c r="L19" s="215"/>
      <c r="M19" s="215"/>
      <c r="N19" s="215"/>
      <c r="O19" s="215"/>
      <c r="P19" s="215"/>
      <c r="Q19" s="215"/>
    </row>
    <row r="20" spans="1:17" ht="19.5" customHeight="1">
      <c r="A20" s="258" t="s">
        <v>294</v>
      </c>
      <c r="B20" s="224"/>
      <c r="C20" s="224"/>
      <c r="D20" s="224"/>
      <c r="E20" s="224"/>
      <c r="F20" s="224"/>
      <c r="G20" s="224"/>
      <c r="H20" s="224"/>
      <c r="I20" s="224"/>
      <c r="J20" s="224"/>
      <c r="K20" s="224"/>
      <c r="L20" s="224"/>
      <c r="M20" s="224"/>
      <c r="N20" s="224"/>
      <c r="O20" s="224"/>
      <c r="P20" s="224"/>
      <c r="Q20" s="224"/>
    </row>
  </sheetData>
  <mergeCells count="4">
    <mergeCell ref="A18:Q18"/>
    <mergeCell ref="A19:Q19"/>
    <mergeCell ref="A5:A7"/>
    <mergeCell ref="A20:Q20"/>
  </mergeCells>
  <printOptions horizontalCentered="1"/>
  <pageMargins left="0.5" right="0.5" top="1" bottom="1" header="0" footer="0"/>
  <pageSetup fitToHeight="1" fitToWidth="1" horizontalDpi="300" verticalDpi="300" orientation="landscape" scale="80" r:id="rId1"/>
</worksheet>
</file>

<file path=xl/worksheets/sheet17.xml><?xml version="1.0" encoding="utf-8"?>
<worksheet xmlns="http://schemas.openxmlformats.org/spreadsheetml/2006/main" xmlns:r="http://schemas.openxmlformats.org/officeDocument/2006/relationships">
  <sheetPr>
    <pageSetUpPr fitToPage="1"/>
  </sheetPr>
  <dimension ref="A2:Q22"/>
  <sheetViews>
    <sheetView workbookViewId="0" topLeftCell="A1">
      <selection activeCell="A1" sqref="A1"/>
    </sheetView>
  </sheetViews>
  <sheetFormatPr defaultColWidth="9.33203125" defaultRowHeight="12.75"/>
  <cols>
    <col min="1" max="1" width="27" style="1" customWidth="1"/>
    <col min="2" max="2" width="11.16015625" style="1" bestFit="1" customWidth="1"/>
    <col min="3" max="3" width="5.5" style="1" customWidth="1"/>
    <col min="4" max="4" width="10.66015625" style="1" bestFit="1" customWidth="1"/>
    <col min="5" max="5" width="5.5" style="1" customWidth="1"/>
    <col min="6" max="6" width="10.66015625" style="1" bestFit="1" customWidth="1"/>
    <col min="7" max="7" width="5.5" style="1" customWidth="1"/>
    <col min="8" max="8" width="10.66015625" style="1" bestFit="1" customWidth="1"/>
    <col min="9" max="9" width="5.5" style="1" customWidth="1"/>
    <col min="10" max="10" width="10.66015625" style="1" bestFit="1" customWidth="1"/>
    <col min="11" max="11" width="5.5" style="1" customWidth="1"/>
    <col min="12" max="12" width="10.66015625" style="1" bestFit="1" customWidth="1"/>
    <col min="13" max="13" width="5.5" style="1" customWidth="1"/>
    <col min="14" max="14" width="10.66015625" style="1" bestFit="1" customWidth="1"/>
    <col min="15" max="15" width="5.5" style="1" customWidth="1"/>
    <col min="16" max="16" width="10.66015625" style="1" bestFit="1" customWidth="1"/>
    <col min="17" max="17" width="5.5" style="1" customWidth="1"/>
    <col min="18" max="16384" width="9.33203125" style="1" customWidth="1"/>
  </cols>
  <sheetData>
    <row r="2" spans="1:17" ht="12.75">
      <c r="A2" s="48" t="s">
        <v>186</v>
      </c>
      <c r="B2" s="49"/>
      <c r="C2" s="49"/>
      <c r="D2" s="49"/>
      <c r="E2" s="49"/>
      <c r="F2" s="49"/>
      <c r="G2" s="49"/>
      <c r="H2" s="49"/>
      <c r="I2" s="49"/>
      <c r="J2" s="49"/>
      <c r="K2" s="49"/>
      <c r="L2" s="49"/>
      <c r="M2" s="49"/>
      <c r="N2" s="49"/>
      <c r="O2" s="49"/>
      <c r="P2" s="49"/>
      <c r="Q2" s="49"/>
    </row>
    <row r="3" spans="1:17" ht="12.75">
      <c r="A3" s="50" t="s">
        <v>2</v>
      </c>
      <c r="B3" s="49"/>
      <c r="C3" s="49"/>
      <c r="D3" s="49"/>
      <c r="E3" s="49"/>
      <c r="F3" s="49"/>
      <c r="G3" s="49"/>
      <c r="H3" s="49"/>
      <c r="I3" s="49"/>
      <c r="J3" s="49"/>
      <c r="K3" s="49"/>
      <c r="L3" s="49"/>
      <c r="M3" s="49"/>
      <c r="N3" s="49"/>
      <c r="O3" s="49"/>
      <c r="P3" s="49"/>
      <c r="Q3" s="49"/>
    </row>
    <row r="4" spans="1:17" ht="12.75">
      <c r="A4" s="50" t="s">
        <v>1</v>
      </c>
      <c r="B4" s="49"/>
      <c r="C4" s="49"/>
      <c r="D4" s="49"/>
      <c r="E4" s="49"/>
      <c r="F4" s="49"/>
      <c r="G4" s="49"/>
      <c r="H4" s="49"/>
      <c r="I4" s="49"/>
      <c r="J4" s="49"/>
      <c r="K4" s="49"/>
      <c r="L4" s="49"/>
      <c r="M4" s="49"/>
      <c r="N4" s="49"/>
      <c r="O4" s="49"/>
      <c r="P4" s="49"/>
      <c r="Q4" s="49"/>
    </row>
    <row r="5" spans="1:17" ht="12.75">
      <c r="A5" s="48" t="s">
        <v>296</v>
      </c>
      <c r="B5" s="49"/>
      <c r="C5" s="49"/>
      <c r="D5" s="49"/>
      <c r="E5" s="49"/>
      <c r="F5" s="49"/>
      <c r="G5" s="49"/>
      <c r="H5" s="49"/>
      <c r="I5" s="49"/>
      <c r="J5" s="49"/>
      <c r="K5" s="49"/>
      <c r="L5" s="49"/>
      <c r="M5" s="49"/>
      <c r="N5" s="49"/>
      <c r="O5" s="49"/>
      <c r="P5" s="49"/>
      <c r="Q5" s="49"/>
    </row>
    <row r="6" spans="1:17" ht="12.75">
      <c r="A6" s="216" t="s">
        <v>187</v>
      </c>
      <c r="B6" s="53" t="s">
        <v>46</v>
      </c>
      <c r="C6" s="70"/>
      <c r="D6" s="70"/>
      <c r="E6" s="70"/>
      <c r="F6" s="70"/>
      <c r="G6" s="70"/>
      <c r="H6" s="70"/>
      <c r="I6" s="70"/>
      <c r="J6" s="70"/>
      <c r="K6" s="109"/>
      <c r="L6" s="70"/>
      <c r="M6" s="52"/>
      <c r="N6" s="53" t="s">
        <v>47</v>
      </c>
      <c r="O6" s="70"/>
      <c r="P6" s="70"/>
      <c r="Q6" s="52"/>
    </row>
    <row r="7" spans="1:17" ht="12.75">
      <c r="A7" s="256"/>
      <c r="B7" s="97" t="s">
        <v>49</v>
      </c>
      <c r="C7" s="98"/>
      <c r="D7" s="128" t="s">
        <v>50</v>
      </c>
      <c r="E7" s="98"/>
      <c r="F7" s="128" t="s">
        <v>51</v>
      </c>
      <c r="G7" s="98"/>
      <c r="H7" s="128" t="s">
        <v>52</v>
      </c>
      <c r="I7" s="98"/>
      <c r="J7" s="128" t="s">
        <v>53</v>
      </c>
      <c r="K7" s="98"/>
      <c r="L7" s="111" t="s">
        <v>270</v>
      </c>
      <c r="M7" s="98"/>
      <c r="N7" s="128" t="s">
        <v>55</v>
      </c>
      <c r="O7" s="98"/>
      <c r="P7" s="128" t="s">
        <v>56</v>
      </c>
      <c r="Q7" s="98"/>
    </row>
    <row r="8" spans="1:17" ht="12.75">
      <c r="A8" s="257"/>
      <c r="B8" s="74" t="s">
        <v>24</v>
      </c>
      <c r="C8" s="74" t="s">
        <v>57</v>
      </c>
      <c r="D8" s="74" t="s">
        <v>24</v>
      </c>
      <c r="E8" s="74" t="s">
        <v>57</v>
      </c>
      <c r="F8" s="74" t="s">
        <v>24</v>
      </c>
      <c r="G8" s="74" t="s">
        <v>57</v>
      </c>
      <c r="H8" s="74" t="s">
        <v>24</v>
      </c>
      <c r="I8" s="74" t="s">
        <v>57</v>
      </c>
      <c r="J8" s="54" t="s">
        <v>24</v>
      </c>
      <c r="K8" s="54" t="s">
        <v>57</v>
      </c>
      <c r="L8" s="54" t="s">
        <v>24</v>
      </c>
      <c r="M8" s="74" t="s">
        <v>57</v>
      </c>
      <c r="N8" s="74" t="s">
        <v>24</v>
      </c>
      <c r="O8" s="74" t="s">
        <v>57</v>
      </c>
      <c r="P8" s="74" t="s">
        <v>24</v>
      </c>
      <c r="Q8" s="74" t="s">
        <v>57</v>
      </c>
    </row>
    <row r="9" spans="1:17" ht="26.25" customHeight="1">
      <c r="A9" s="169" t="s">
        <v>188</v>
      </c>
      <c r="B9" s="76">
        <v>2335</v>
      </c>
      <c r="C9" s="77">
        <v>1.800169609128055</v>
      </c>
      <c r="D9" s="76">
        <v>1566</v>
      </c>
      <c r="E9" s="77">
        <v>1.5536484944689717</v>
      </c>
      <c r="F9" s="76">
        <v>628</v>
      </c>
      <c r="G9" s="77">
        <v>2.793097313645259</v>
      </c>
      <c r="H9" s="76">
        <v>19</v>
      </c>
      <c r="I9" s="77">
        <v>2.6912181303116145</v>
      </c>
      <c r="J9" s="136">
        <v>113</v>
      </c>
      <c r="K9" s="135">
        <v>2.42645479922697</v>
      </c>
      <c r="L9" s="79">
        <v>5</v>
      </c>
      <c r="M9" s="78" t="s">
        <v>99</v>
      </c>
      <c r="N9" s="76">
        <v>34</v>
      </c>
      <c r="O9" s="77">
        <v>0.934322616103325</v>
      </c>
      <c r="P9" s="76">
        <v>88</v>
      </c>
      <c r="Q9" s="77">
        <v>1.131687242798354</v>
      </c>
    </row>
    <row r="10" spans="1:17" ht="26.25" customHeight="1">
      <c r="A10" s="169" t="s">
        <v>266</v>
      </c>
      <c r="B10" s="76">
        <v>1527</v>
      </c>
      <c r="C10" s="77">
        <v>1.1772415388173618</v>
      </c>
      <c r="D10" s="76">
        <v>1017</v>
      </c>
      <c r="E10" s="77">
        <v>1.0089786199712287</v>
      </c>
      <c r="F10" s="76">
        <v>448</v>
      </c>
      <c r="G10" s="77">
        <v>1.9925280199252802</v>
      </c>
      <c r="H10" s="76">
        <v>5</v>
      </c>
      <c r="I10" s="78" t="s">
        <v>99</v>
      </c>
      <c r="J10" s="136">
        <v>46</v>
      </c>
      <c r="K10" s="135">
        <v>0.9877603607472621</v>
      </c>
      <c r="L10" s="136">
        <v>2</v>
      </c>
      <c r="M10" s="78" t="s">
        <v>99</v>
      </c>
      <c r="N10" s="76">
        <v>18</v>
      </c>
      <c r="O10" s="77">
        <v>0.49464138499587795</v>
      </c>
      <c r="P10" s="76">
        <v>72</v>
      </c>
      <c r="Q10" s="77">
        <v>0.9259259259259258</v>
      </c>
    </row>
    <row r="11" spans="1:17" ht="30" customHeight="1">
      <c r="A11" s="169" t="s">
        <v>189</v>
      </c>
      <c r="B11" s="76">
        <v>1206</v>
      </c>
      <c r="C11" s="77">
        <v>0.9297664019736335</v>
      </c>
      <c r="D11" s="76">
        <v>869</v>
      </c>
      <c r="E11" s="77">
        <v>0.8621459397787589</v>
      </c>
      <c r="F11" s="76">
        <v>278</v>
      </c>
      <c r="G11" s="77">
        <v>1.2364347980786337</v>
      </c>
      <c r="H11" s="76">
        <v>11</v>
      </c>
      <c r="I11" s="77">
        <v>1.5580736543909348</v>
      </c>
      <c r="J11" s="136">
        <v>42</v>
      </c>
      <c r="K11" s="135">
        <v>0.9018681554648916</v>
      </c>
      <c r="L11" s="196">
        <v>3</v>
      </c>
      <c r="M11" s="78" t="s">
        <v>99</v>
      </c>
      <c r="N11" s="76">
        <v>51</v>
      </c>
      <c r="O11" s="77">
        <v>1.4014839241549877</v>
      </c>
      <c r="P11" s="76">
        <v>80</v>
      </c>
      <c r="Q11" s="77">
        <v>1.02880658436214</v>
      </c>
    </row>
    <row r="12" spans="1:17" ht="27.75" customHeight="1">
      <c r="A12" s="169" t="s">
        <v>190</v>
      </c>
      <c r="B12" s="76">
        <v>1008</v>
      </c>
      <c r="C12" s="77">
        <v>0.7771181867242309</v>
      </c>
      <c r="D12" s="76">
        <v>739</v>
      </c>
      <c r="E12" s="77">
        <v>0.7331712882583462</v>
      </c>
      <c r="F12" s="76">
        <v>217</v>
      </c>
      <c r="G12" s="77">
        <v>0.9651307596513077</v>
      </c>
      <c r="H12" s="76">
        <v>11</v>
      </c>
      <c r="I12" s="77">
        <v>1.5580736543909348</v>
      </c>
      <c r="J12" s="136">
        <v>38</v>
      </c>
      <c r="K12" s="135">
        <v>0.8159759501825209</v>
      </c>
      <c r="L12" s="196">
        <v>1</v>
      </c>
      <c r="M12" s="78" t="s">
        <v>99</v>
      </c>
      <c r="N12" s="76">
        <v>28</v>
      </c>
      <c r="O12" s="77">
        <v>0.7694421544380324</v>
      </c>
      <c r="P12" s="76">
        <v>43</v>
      </c>
      <c r="Q12" s="77">
        <v>0.5529835390946503</v>
      </c>
    </row>
    <row r="13" spans="1:17" ht="18" customHeight="1">
      <c r="A13" s="134" t="s">
        <v>191</v>
      </c>
      <c r="B13" s="76">
        <v>514</v>
      </c>
      <c r="C13" s="77">
        <v>0.3962685991827924</v>
      </c>
      <c r="D13" s="76">
        <v>427</v>
      </c>
      <c r="E13" s="77">
        <v>0.4236321246093556</v>
      </c>
      <c r="F13" s="76">
        <v>67</v>
      </c>
      <c r="G13" s="77">
        <v>0.2979896815513254</v>
      </c>
      <c r="H13" s="76">
        <v>1</v>
      </c>
      <c r="I13" s="78" t="s">
        <v>99</v>
      </c>
      <c r="J13" s="136">
        <v>18</v>
      </c>
      <c r="K13" s="135">
        <v>0.3865149237706678</v>
      </c>
      <c r="L13" s="196" t="s">
        <v>27</v>
      </c>
      <c r="M13" s="196" t="s">
        <v>27</v>
      </c>
      <c r="N13" s="76">
        <v>39</v>
      </c>
      <c r="O13" s="77">
        <v>1.0717230008244023</v>
      </c>
      <c r="P13" s="76">
        <v>33</v>
      </c>
      <c r="Q13" s="77">
        <v>0.4243827160493827</v>
      </c>
    </row>
    <row r="14" spans="1:17" ht="19.5" customHeight="1">
      <c r="A14" s="169" t="s">
        <v>273</v>
      </c>
      <c r="B14" s="76">
        <v>327</v>
      </c>
      <c r="C14" s="77">
        <v>0.25210084033613445</v>
      </c>
      <c r="D14" s="76">
        <v>207</v>
      </c>
      <c r="E14" s="77">
        <v>0.20536732972865718</v>
      </c>
      <c r="F14" s="76">
        <v>100</v>
      </c>
      <c r="G14" s="77">
        <v>0.4447607187333215</v>
      </c>
      <c r="H14" s="196">
        <v>1</v>
      </c>
      <c r="I14" s="78" t="s">
        <v>99</v>
      </c>
      <c r="J14" s="136">
        <v>12</v>
      </c>
      <c r="K14" s="135">
        <v>0.2576766158471119</v>
      </c>
      <c r="L14" s="196">
        <v>3</v>
      </c>
      <c r="M14" s="78" t="s">
        <v>99</v>
      </c>
      <c r="N14" s="76">
        <v>17</v>
      </c>
      <c r="O14" s="77">
        <v>0.4671613080516625</v>
      </c>
      <c r="P14" s="76">
        <v>35</v>
      </c>
      <c r="Q14" s="77">
        <v>0.45010288065843623</v>
      </c>
    </row>
    <row r="15" spans="1:17" ht="19.5" customHeight="1">
      <c r="A15" s="134" t="s">
        <v>265</v>
      </c>
      <c r="B15" s="76">
        <v>260</v>
      </c>
      <c r="C15" s="77">
        <v>0.20044715133759927</v>
      </c>
      <c r="D15" s="76">
        <v>202</v>
      </c>
      <c r="E15" s="77">
        <v>0.2004067662086413</v>
      </c>
      <c r="F15" s="76">
        <v>50</v>
      </c>
      <c r="G15" s="77">
        <v>0.22238035936666076</v>
      </c>
      <c r="H15" s="79">
        <v>1</v>
      </c>
      <c r="I15" s="78" t="s">
        <v>99</v>
      </c>
      <c r="J15" s="136">
        <v>7</v>
      </c>
      <c r="K15" s="135">
        <v>0.1503113592441486</v>
      </c>
      <c r="L15" s="196" t="s">
        <v>27</v>
      </c>
      <c r="M15" s="196" t="s">
        <v>27</v>
      </c>
      <c r="N15" s="76">
        <v>8</v>
      </c>
      <c r="O15" s="77">
        <v>0.21984061555372353</v>
      </c>
      <c r="P15" s="76">
        <v>17</v>
      </c>
      <c r="Q15" s="77">
        <v>0.21862139917695472</v>
      </c>
    </row>
    <row r="16" spans="1:17" ht="19.5" customHeight="1">
      <c r="A16" s="134" t="s">
        <v>192</v>
      </c>
      <c r="B16" s="76">
        <v>7541</v>
      </c>
      <c r="C16" s="77">
        <v>5.813738339372446</v>
      </c>
      <c r="D16" s="76">
        <v>5444</v>
      </c>
      <c r="E16" s="77">
        <v>5.401061560593283</v>
      </c>
      <c r="F16" s="76">
        <v>1695</v>
      </c>
      <c r="G16" s="77">
        <v>7.5386941825298</v>
      </c>
      <c r="H16" s="76">
        <v>48</v>
      </c>
      <c r="I16" s="77">
        <v>6.79886685552408</v>
      </c>
      <c r="J16" s="136">
        <v>311</v>
      </c>
      <c r="K16" s="135">
        <v>6.678118960704316</v>
      </c>
      <c r="L16" s="136">
        <v>23</v>
      </c>
      <c r="M16" s="139">
        <v>6.460674157303371</v>
      </c>
      <c r="N16" s="76">
        <v>232</v>
      </c>
      <c r="O16" s="77">
        <v>6.375377851057983</v>
      </c>
      <c r="P16" s="76">
        <v>470</v>
      </c>
      <c r="Q16" s="77">
        <v>6.044238683127572</v>
      </c>
    </row>
    <row r="17" spans="1:17" ht="19.5" customHeight="1">
      <c r="A17" s="81" t="s">
        <v>163</v>
      </c>
      <c r="B17" s="263">
        <v>129710</v>
      </c>
      <c r="C17" s="238"/>
      <c r="D17" s="263">
        <v>100795</v>
      </c>
      <c r="E17" s="238"/>
      <c r="F17" s="263">
        <v>22484</v>
      </c>
      <c r="G17" s="238"/>
      <c r="H17" s="263">
        <v>706</v>
      </c>
      <c r="I17" s="238"/>
      <c r="J17" s="265">
        <v>4657</v>
      </c>
      <c r="K17" s="266"/>
      <c r="L17" s="267">
        <v>356</v>
      </c>
      <c r="M17" s="238"/>
      <c r="N17" s="264">
        <v>3639</v>
      </c>
      <c r="O17" s="238"/>
      <c r="P17" s="263">
        <v>7776</v>
      </c>
      <c r="Q17" s="238"/>
    </row>
    <row r="18" spans="1:17" s="24" customFormat="1" ht="24" customHeight="1">
      <c r="A18" s="218" t="s">
        <v>0</v>
      </c>
      <c r="B18" s="262"/>
      <c r="C18" s="262"/>
      <c r="D18" s="262"/>
      <c r="E18" s="262"/>
      <c r="F18" s="262"/>
      <c r="G18" s="262"/>
      <c r="H18" s="262"/>
      <c r="I18" s="262"/>
      <c r="J18" s="262"/>
      <c r="K18" s="262"/>
      <c r="L18" s="262"/>
      <c r="M18" s="262"/>
      <c r="N18" s="262"/>
      <c r="O18" s="262"/>
      <c r="P18" s="262"/>
      <c r="Q18" s="262"/>
    </row>
    <row r="19" spans="1:17" ht="24" customHeight="1">
      <c r="A19" s="214" t="s">
        <v>232</v>
      </c>
      <c r="B19" s="215"/>
      <c r="C19" s="215"/>
      <c r="D19" s="215"/>
      <c r="E19" s="215"/>
      <c r="F19" s="215"/>
      <c r="G19" s="215"/>
      <c r="H19" s="215"/>
      <c r="I19" s="215"/>
      <c r="J19" s="215"/>
      <c r="K19" s="215"/>
      <c r="L19" s="215"/>
      <c r="M19" s="215"/>
      <c r="N19" s="215"/>
      <c r="O19" s="215"/>
      <c r="P19" s="215"/>
      <c r="Q19" s="215"/>
    </row>
    <row r="20" spans="1:17" s="24" customFormat="1" ht="19.5" customHeight="1">
      <c r="A20" s="258" t="s">
        <v>294</v>
      </c>
      <c r="B20" s="259"/>
      <c r="C20" s="259"/>
      <c r="D20" s="259"/>
      <c r="E20" s="259"/>
      <c r="F20" s="259"/>
      <c r="G20" s="259"/>
      <c r="H20" s="259"/>
      <c r="I20" s="259"/>
      <c r="J20" s="259"/>
      <c r="K20" s="259"/>
      <c r="L20" s="259"/>
      <c r="M20" s="259"/>
      <c r="N20" s="259"/>
      <c r="O20" s="259"/>
      <c r="P20" s="259"/>
      <c r="Q20" s="259"/>
    </row>
    <row r="22" ht="12.75">
      <c r="A22" s="133"/>
    </row>
  </sheetData>
  <mergeCells count="12">
    <mergeCell ref="L17:M17"/>
    <mergeCell ref="B17:C17"/>
    <mergeCell ref="A18:Q18"/>
    <mergeCell ref="A20:Q20"/>
    <mergeCell ref="A19:Q19"/>
    <mergeCell ref="A6:A8"/>
    <mergeCell ref="P17:Q17"/>
    <mergeCell ref="N17:O17"/>
    <mergeCell ref="J17:K17"/>
    <mergeCell ref="H17:I17"/>
    <mergeCell ref="F17:G17"/>
    <mergeCell ref="D17:E17"/>
  </mergeCells>
  <printOptions horizontalCentered="1"/>
  <pageMargins left="0.5" right="0.5" top="1" bottom="1" header="0" footer="0"/>
  <pageSetup fitToHeight="1" fitToWidth="1" horizontalDpi="300" verticalDpi="300" orientation="landscape" scale="90" r:id="rId1"/>
</worksheet>
</file>

<file path=xl/worksheets/sheet18.xml><?xml version="1.0" encoding="utf-8"?>
<worksheet xmlns="http://schemas.openxmlformats.org/spreadsheetml/2006/main" xmlns:r="http://schemas.openxmlformats.org/officeDocument/2006/relationships">
  <sheetPr>
    <pageSetUpPr fitToPage="1"/>
  </sheetPr>
  <dimension ref="A2:H372"/>
  <sheetViews>
    <sheetView workbookViewId="0" topLeftCell="A1">
      <selection activeCell="A1" sqref="A1"/>
    </sheetView>
  </sheetViews>
  <sheetFormatPr defaultColWidth="9.33203125" defaultRowHeight="12.75"/>
  <cols>
    <col min="1" max="1" width="12.16015625" style="1" customWidth="1"/>
    <col min="2" max="5" width="10.83203125" style="1" customWidth="1"/>
    <col min="6" max="16384" width="9.33203125" style="1" customWidth="1"/>
  </cols>
  <sheetData>
    <row r="2" spans="1:5" ht="12.75">
      <c r="A2" s="49" t="s">
        <v>193</v>
      </c>
      <c r="B2" s="49"/>
      <c r="C2" s="49"/>
      <c r="D2" s="49"/>
      <c r="E2" s="49"/>
    </row>
    <row r="3" spans="1:5" ht="12.75">
      <c r="A3" s="108" t="s">
        <v>194</v>
      </c>
      <c r="B3" s="49"/>
      <c r="C3" s="49"/>
      <c r="D3" s="49"/>
      <c r="E3" s="49"/>
    </row>
    <row r="4" spans="1:5" ht="12.75">
      <c r="A4" s="49" t="s">
        <v>301</v>
      </c>
      <c r="B4" s="49"/>
      <c r="C4" s="49"/>
      <c r="D4" s="49"/>
      <c r="E4" s="49"/>
    </row>
    <row r="5" spans="1:5" ht="25.5">
      <c r="A5" s="121" t="s">
        <v>26</v>
      </c>
      <c r="B5" s="198" t="s">
        <v>3</v>
      </c>
      <c r="C5" s="198" t="s">
        <v>4</v>
      </c>
      <c r="D5" s="199" t="s">
        <v>5</v>
      </c>
      <c r="E5" s="199" t="s">
        <v>6</v>
      </c>
    </row>
    <row r="6" spans="1:8" s="21" customFormat="1" ht="19.5" customHeight="1">
      <c r="A6" s="200">
        <v>1980</v>
      </c>
      <c r="B6" s="201">
        <v>145162</v>
      </c>
      <c r="C6" s="202">
        <v>1495</v>
      </c>
      <c r="D6" s="202">
        <v>23</v>
      </c>
      <c r="E6" s="203">
        <v>1</v>
      </c>
      <c r="H6" s="1"/>
    </row>
    <row r="7" spans="1:8" s="21" customFormat="1" ht="19.5" customHeight="1">
      <c r="A7" s="200">
        <v>1981</v>
      </c>
      <c r="B7" s="201">
        <v>140579</v>
      </c>
      <c r="C7" s="202">
        <v>1426</v>
      </c>
      <c r="D7" s="202">
        <v>25</v>
      </c>
      <c r="E7" s="203">
        <v>1</v>
      </c>
      <c r="H7" s="1"/>
    </row>
    <row r="8" spans="1:8" s="21" customFormat="1" ht="19.5" customHeight="1">
      <c r="A8" s="200">
        <v>1982</v>
      </c>
      <c r="B8" s="201">
        <v>137950</v>
      </c>
      <c r="C8" s="202">
        <v>1377</v>
      </c>
      <c r="D8" s="202">
        <v>16</v>
      </c>
      <c r="E8" s="204" t="s">
        <v>27</v>
      </c>
      <c r="H8" s="1"/>
    </row>
    <row r="9" spans="1:5" s="21" customFormat="1" ht="19.5" customHeight="1">
      <c r="A9" s="200">
        <v>1983</v>
      </c>
      <c r="B9" s="201">
        <v>133026</v>
      </c>
      <c r="C9" s="202">
        <v>1415</v>
      </c>
      <c r="D9" s="202">
        <v>14</v>
      </c>
      <c r="E9" s="204" t="s">
        <v>27</v>
      </c>
    </row>
    <row r="10" spans="1:5" s="21" customFormat="1" ht="19.5" customHeight="1">
      <c r="A10" s="200">
        <v>1984</v>
      </c>
      <c r="B10" s="201">
        <v>135782</v>
      </c>
      <c r="C10" s="202">
        <v>1413</v>
      </c>
      <c r="D10" s="202">
        <v>19</v>
      </c>
      <c r="E10" s="204" t="s">
        <v>27</v>
      </c>
    </row>
    <row r="11" spans="1:5" s="21" customFormat="1" ht="19.5" customHeight="1">
      <c r="A11" s="200">
        <v>1985</v>
      </c>
      <c r="B11" s="201">
        <v>138052</v>
      </c>
      <c r="C11" s="202">
        <v>1506</v>
      </c>
      <c r="D11" s="202">
        <v>21</v>
      </c>
      <c r="E11" s="203">
        <v>1</v>
      </c>
    </row>
    <row r="12" spans="1:5" s="21" customFormat="1" ht="19.5" customHeight="1">
      <c r="A12" s="200">
        <v>1986</v>
      </c>
      <c r="B12" s="201">
        <v>137626</v>
      </c>
      <c r="C12" s="202">
        <v>1555</v>
      </c>
      <c r="D12" s="202">
        <v>27</v>
      </c>
      <c r="E12" s="203">
        <v>1</v>
      </c>
    </row>
    <row r="13" spans="1:5" s="21" customFormat="1" ht="19.5" customHeight="1">
      <c r="A13" s="200">
        <v>1987</v>
      </c>
      <c r="B13" s="201">
        <v>140466</v>
      </c>
      <c r="C13" s="202">
        <v>1549</v>
      </c>
      <c r="D13" s="202">
        <v>27</v>
      </c>
      <c r="E13" s="203">
        <v>2</v>
      </c>
    </row>
    <row r="14" spans="1:5" s="21" customFormat="1" ht="19.5" customHeight="1">
      <c r="A14" s="200">
        <v>1988</v>
      </c>
      <c r="B14" s="201">
        <v>139635</v>
      </c>
      <c r="C14" s="202">
        <v>1584</v>
      </c>
      <c r="D14" s="202">
        <v>30</v>
      </c>
      <c r="E14" s="203">
        <v>2</v>
      </c>
    </row>
    <row r="15" spans="1:5" s="21" customFormat="1" ht="19.5" customHeight="1">
      <c r="A15" s="200">
        <v>1989</v>
      </c>
      <c r="B15" s="201">
        <v>148164</v>
      </c>
      <c r="C15" s="202">
        <v>1858</v>
      </c>
      <c r="D15" s="202">
        <v>42</v>
      </c>
      <c r="E15" s="203">
        <v>8</v>
      </c>
    </row>
    <row r="16" spans="1:5" s="21" customFormat="1" ht="19.5" customHeight="1">
      <c r="A16" s="200">
        <v>1990</v>
      </c>
      <c r="B16" s="201">
        <v>153080</v>
      </c>
      <c r="C16" s="202">
        <v>1897</v>
      </c>
      <c r="D16" s="202">
        <v>41</v>
      </c>
      <c r="E16" s="203">
        <v>1</v>
      </c>
    </row>
    <row r="17" spans="1:5" s="21" customFormat="1" ht="19.5" customHeight="1">
      <c r="A17" s="200">
        <v>1991</v>
      </c>
      <c r="B17" s="201">
        <v>149478</v>
      </c>
      <c r="C17" s="202">
        <v>1933</v>
      </c>
      <c r="D17" s="202">
        <v>38</v>
      </c>
      <c r="E17" s="203">
        <v>1</v>
      </c>
    </row>
    <row r="18" spans="1:5" s="21" customFormat="1" ht="19.5" customHeight="1">
      <c r="A18" s="200">
        <v>1992</v>
      </c>
      <c r="B18" s="201">
        <v>143827</v>
      </c>
      <c r="C18" s="202">
        <v>1842</v>
      </c>
      <c r="D18" s="202">
        <v>43</v>
      </c>
      <c r="E18" s="203">
        <v>2</v>
      </c>
    </row>
    <row r="19" spans="1:5" s="21" customFormat="1" ht="19.5" customHeight="1">
      <c r="A19" s="200">
        <v>1993</v>
      </c>
      <c r="B19" s="201">
        <v>139560</v>
      </c>
      <c r="C19" s="202">
        <v>1748</v>
      </c>
      <c r="D19" s="202">
        <v>60</v>
      </c>
      <c r="E19" s="203">
        <v>2</v>
      </c>
    </row>
    <row r="20" spans="1:5" s="21" customFormat="1" ht="19.5" customHeight="1">
      <c r="A20" s="200">
        <v>1994</v>
      </c>
      <c r="B20" s="201">
        <v>137844</v>
      </c>
      <c r="C20" s="202">
        <v>1901</v>
      </c>
      <c r="D20" s="202">
        <v>69</v>
      </c>
      <c r="E20" s="203">
        <v>6</v>
      </c>
    </row>
    <row r="21" spans="1:5" s="21" customFormat="1" ht="19.5" customHeight="1">
      <c r="A21" s="200">
        <v>1995</v>
      </c>
      <c r="B21" s="202">
        <v>134169</v>
      </c>
      <c r="C21" s="202">
        <v>1795</v>
      </c>
      <c r="D21" s="202">
        <v>62</v>
      </c>
      <c r="E21" s="203">
        <v>1</v>
      </c>
    </row>
    <row r="22" spans="1:5" s="21" customFormat="1" ht="19.5" customHeight="1">
      <c r="A22" s="200">
        <v>1996</v>
      </c>
      <c r="B22" s="202">
        <v>133231</v>
      </c>
      <c r="C22" s="202">
        <v>1809</v>
      </c>
      <c r="D22" s="202">
        <v>77</v>
      </c>
      <c r="E22" s="203">
        <v>12</v>
      </c>
    </row>
    <row r="23" spans="1:5" s="21" customFormat="1" ht="19.5" customHeight="1">
      <c r="A23" s="200">
        <v>1997</v>
      </c>
      <c r="B23" s="201">
        <v>133549</v>
      </c>
      <c r="C23" s="202">
        <v>1921</v>
      </c>
      <c r="D23" s="202">
        <v>72</v>
      </c>
      <c r="E23" s="203">
        <v>9</v>
      </c>
    </row>
    <row r="24" spans="1:5" s="21" customFormat="1" ht="19.5" customHeight="1">
      <c r="A24" s="200">
        <v>1998</v>
      </c>
      <c r="B24" s="201">
        <v>133649</v>
      </c>
      <c r="C24" s="202">
        <f>3969/2</f>
        <v>1984.5</v>
      </c>
      <c r="D24" s="202">
        <f>262/3</f>
        <v>87.33333333333333</v>
      </c>
      <c r="E24" s="203">
        <f>32/4</f>
        <v>8</v>
      </c>
    </row>
    <row r="25" spans="1:5" s="21" customFormat="1" ht="19.5" customHeight="1">
      <c r="A25" s="200">
        <v>1999</v>
      </c>
      <c r="B25" s="201">
        <v>133429</v>
      </c>
      <c r="C25" s="202">
        <v>2086.5</v>
      </c>
      <c r="D25" s="202">
        <v>101.3</v>
      </c>
      <c r="E25" s="203">
        <v>11.25</v>
      </c>
    </row>
    <row r="26" spans="1:5" s="21" customFormat="1" ht="19.5" customHeight="1">
      <c r="A26" s="200">
        <v>2000</v>
      </c>
      <c r="B26" s="205">
        <v>136048</v>
      </c>
      <c r="C26" s="203">
        <v>2072</v>
      </c>
      <c r="D26" s="203">
        <v>91</v>
      </c>
      <c r="E26" s="203">
        <v>5</v>
      </c>
    </row>
    <row r="27" spans="1:5" s="21" customFormat="1" ht="19.5" customHeight="1">
      <c r="A27" s="200">
        <v>2001</v>
      </c>
      <c r="B27" s="205">
        <v>133247</v>
      </c>
      <c r="C27" s="203">
        <v>2219</v>
      </c>
      <c r="D27" s="203">
        <v>111</v>
      </c>
      <c r="E27" s="203">
        <v>6</v>
      </c>
    </row>
    <row r="28" spans="1:5" s="21" customFormat="1" ht="19.5" customHeight="1">
      <c r="A28" s="200">
        <v>2002</v>
      </c>
      <c r="B28" s="205">
        <v>129518</v>
      </c>
      <c r="C28" s="203">
        <v>2158</v>
      </c>
      <c r="D28" s="203">
        <v>81</v>
      </c>
      <c r="E28" s="203">
        <v>4</v>
      </c>
    </row>
    <row r="29" spans="1:5" s="21" customFormat="1" ht="19.5" customHeight="1">
      <c r="A29" s="200">
        <v>2003</v>
      </c>
      <c r="B29" s="205">
        <v>130850</v>
      </c>
      <c r="C29" s="203">
        <f>4532/2</f>
        <v>2266</v>
      </c>
      <c r="D29" s="203">
        <f>262/3</f>
        <v>87.33333333333333</v>
      </c>
      <c r="E29" s="203">
        <f>(8+4+6)/4</f>
        <v>4.5</v>
      </c>
    </row>
    <row r="30" spans="1:5" s="21" customFormat="1" ht="19.5" customHeight="1">
      <c r="A30" s="200">
        <v>2004</v>
      </c>
      <c r="B30" s="205">
        <v>129710</v>
      </c>
      <c r="C30" s="203">
        <f>4445/2</f>
        <v>2222.5</v>
      </c>
      <c r="D30" s="203">
        <f>321/3</f>
        <v>107</v>
      </c>
      <c r="E30" s="203">
        <f>(27+6)/4</f>
        <v>8.25</v>
      </c>
    </row>
    <row r="31" spans="1:5" s="21" customFormat="1" ht="19.5" customHeight="1">
      <c r="A31" s="35"/>
      <c r="B31" s="35"/>
      <c r="C31" s="35"/>
      <c r="D31" s="35"/>
      <c r="E31" s="35"/>
    </row>
    <row r="32" spans="1:5" s="21" customFormat="1" ht="25.5" customHeight="1">
      <c r="A32" s="214" t="s">
        <v>302</v>
      </c>
      <c r="B32" s="215"/>
      <c r="C32" s="215"/>
      <c r="D32" s="215"/>
      <c r="E32" s="215"/>
    </row>
    <row r="33" spans="1:5" s="21" customFormat="1" ht="12.75">
      <c r="A33" s="1"/>
      <c r="B33" s="1"/>
      <c r="C33" s="1"/>
      <c r="D33" s="1"/>
      <c r="E33" s="1"/>
    </row>
    <row r="34" spans="1:5" s="21" customFormat="1" ht="12.75">
      <c r="A34" s="1"/>
      <c r="B34" s="1"/>
      <c r="C34" s="1"/>
      <c r="D34" s="1"/>
      <c r="E34" s="1"/>
    </row>
    <row r="35" spans="1:5" s="21" customFormat="1" ht="12.75">
      <c r="A35" s="1"/>
      <c r="B35" s="1"/>
      <c r="C35" s="1"/>
      <c r="D35" s="1"/>
      <c r="E35" s="1"/>
    </row>
    <row r="36" spans="1:5" s="21" customFormat="1" ht="12.75">
      <c r="A36" s="1"/>
      <c r="B36" s="1"/>
      <c r="C36" s="1"/>
      <c r="D36" s="1"/>
      <c r="E36" s="1"/>
    </row>
    <row r="37" spans="1:5" s="21" customFormat="1" ht="12.75">
      <c r="A37" s="1"/>
      <c r="B37" s="1"/>
      <c r="C37" s="1"/>
      <c r="D37" s="1"/>
      <c r="E37" s="1"/>
    </row>
    <row r="38" spans="2:5" s="21" customFormat="1" ht="12.75">
      <c r="B38" s="1"/>
      <c r="C38" s="1"/>
      <c r="D38" s="1"/>
      <c r="E38" s="1"/>
    </row>
    <row r="39" spans="2:5" s="21" customFormat="1" ht="12.75">
      <c r="B39" s="1"/>
      <c r="C39" s="1"/>
      <c r="D39" s="1"/>
      <c r="E39" s="1"/>
    </row>
    <row r="40" spans="2:5" s="21" customFormat="1" ht="12.75">
      <c r="B40" s="1"/>
      <c r="C40" s="1"/>
      <c r="D40" s="1"/>
      <c r="E40" s="1"/>
    </row>
    <row r="41" spans="1:5" s="21" customFormat="1" ht="12.75">
      <c r="A41" s="1"/>
      <c r="B41" s="1"/>
      <c r="C41" s="1"/>
      <c r="D41" s="1"/>
      <c r="E41" s="1"/>
    </row>
    <row r="42" spans="1:5" s="21" customFormat="1" ht="12.75">
      <c r="A42" s="1"/>
      <c r="B42" s="1"/>
      <c r="C42" s="1"/>
      <c r="D42" s="1"/>
      <c r="E42" s="1"/>
    </row>
    <row r="43" spans="1:5" s="21" customFormat="1" ht="12.75">
      <c r="A43" s="1"/>
      <c r="B43" s="1"/>
      <c r="C43" s="1"/>
      <c r="D43" s="1"/>
      <c r="E43" s="1"/>
    </row>
    <row r="44" spans="1:5" s="21" customFormat="1" ht="12.75">
      <c r="A44" s="1"/>
      <c r="B44" s="1"/>
      <c r="C44" s="1"/>
      <c r="D44" s="1"/>
      <c r="E44" s="1"/>
    </row>
    <row r="45" spans="1:5" s="21" customFormat="1" ht="12.75">
      <c r="A45" s="1"/>
      <c r="B45" s="1"/>
      <c r="C45" s="1"/>
      <c r="D45" s="1"/>
      <c r="E45" s="1"/>
    </row>
    <row r="46" spans="1:5" s="21" customFormat="1" ht="12.75">
      <c r="A46" s="1"/>
      <c r="B46" s="1"/>
      <c r="C46" s="1"/>
      <c r="D46" s="1"/>
      <c r="E46" s="1"/>
    </row>
    <row r="47" spans="1:5" s="21" customFormat="1" ht="12.75">
      <c r="A47" s="1"/>
      <c r="B47" s="1"/>
      <c r="C47" s="1"/>
      <c r="D47" s="1"/>
      <c r="E47" s="1"/>
    </row>
    <row r="48" spans="1:5" s="21" customFormat="1" ht="12.75">
      <c r="A48" s="1"/>
      <c r="B48" s="1"/>
      <c r="C48" s="1"/>
      <c r="D48" s="1"/>
      <c r="E48" s="1"/>
    </row>
    <row r="49" spans="1:5" s="21" customFormat="1" ht="12.75">
      <c r="A49" s="1"/>
      <c r="B49" s="1"/>
      <c r="C49" s="1"/>
      <c r="D49" s="1"/>
      <c r="E49" s="1"/>
    </row>
    <row r="50" spans="1:5" s="21" customFormat="1" ht="12.75">
      <c r="A50" s="1"/>
      <c r="B50" s="1"/>
      <c r="C50" s="1"/>
      <c r="D50" s="1"/>
      <c r="E50" s="1"/>
    </row>
    <row r="51" spans="1:5" s="21" customFormat="1" ht="12.75">
      <c r="A51" s="1"/>
      <c r="B51" s="1"/>
      <c r="C51" s="1"/>
      <c r="D51" s="1"/>
      <c r="E51" s="1"/>
    </row>
    <row r="52" spans="1:5" s="21" customFormat="1" ht="12.75">
      <c r="A52" s="1"/>
      <c r="B52" s="1"/>
      <c r="C52" s="1"/>
      <c r="D52" s="1"/>
      <c r="E52" s="1"/>
    </row>
    <row r="53" spans="1:5" s="21" customFormat="1" ht="12.75">
      <c r="A53" s="1"/>
      <c r="B53" s="1"/>
      <c r="C53" s="1"/>
      <c r="D53" s="1"/>
      <c r="E53" s="1"/>
    </row>
    <row r="54" spans="1:5" s="21" customFormat="1" ht="12.75">
      <c r="A54" s="1"/>
      <c r="B54" s="1"/>
      <c r="C54" s="1"/>
      <c r="D54" s="1"/>
      <c r="E54" s="1"/>
    </row>
    <row r="55" spans="1:5" s="21" customFormat="1" ht="12.75">
      <c r="A55" s="1"/>
      <c r="B55" s="1"/>
      <c r="C55" s="1"/>
      <c r="D55" s="1"/>
      <c r="E55" s="1"/>
    </row>
    <row r="56" spans="1:5" s="21" customFormat="1" ht="12.75">
      <c r="A56" s="1"/>
      <c r="B56" s="1"/>
      <c r="C56" s="1"/>
      <c r="D56" s="1"/>
      <c r="E56" s="1"/>
    </row>
    <row r="57" spans="1:5" s="21" customFormat="1" ht="12.75">
      <c r="A57" s="1"/>
      <c r="B57" s="1"/>
      <c r="C57" s="1"/>
      <c r="D57" s="1"/>
      <c r="E57" s="1"/>
    </row>
    <row r="58" spans="1:5" s="21" customFormat="1" ht="12.75">
      <c r="A58" s="1"/>
      <c r="B58" s="1"/>
      <c r="C58" s="1"/>
      <c r="D58" s="1"/>
      <c r="E58" s="1"/>
    </row>
    <row r="59" spans="1:5" s="21" customFormat="1" ht="12.75">
      <c r="A59" s="1"/>
      <c r="B59" s="1"/>
      <c r="C59" s="1"/>
      <c r="D59" s="1"/>
      <c r="E59" s="1"/>
    </row>
    <row r="60" spans="1:5" s="21" customFormat="1" ht="12.75">
      <c r="A60" s="1"/>
      <c r="B60" s="1"/>
      <c r="C60" s="1"/>
      <c r="D60" s="1"/>
      <c r="E60" s="1"/>
    </row>
    <row r="61" spans="1:5" s="21" customFormat="1" ht="12.75">
      <c r="A61" s="1"/>
      <c r="B61" s="1"/>
      <c r="C61" s="1"/>
      <c r="D61" s="1"/>
      <c r="E61" s="1"/>
    </row>
    <row r="62" spans="1:5" s="21" customFormat="1" ht="12.75">
      <c r="A62" s="1"/>
      <c r="B62" s="1"/>
      <c r="C62" s="1"/>
      <c r="D62" s="1"/>
      <c r="E62" s="1"/>
    </row>
    <row r="63" spans="1:5" s="21" customFormat="1" ht="12.75">
      <c r="A63" s="1"/>
      <c r="B63" s="1"/>
      <c r="C63" s="1"/>
      <c r="D63" s="1"/>
      <c r="E63" s="1"/>
    </row>
    <row r="64" spans="1:5" s="21" customFormat="1" ht="12.75">
      <c r="A64" s="1"/>
      <c r="B64" s="1"/>
      <c r="C64" s="1"/>
      <c r="D64" s="1"/>
      <c r="E64" s="1"/>
    </row>
    <row r="65" spans="1:5" s="21" customFormat="1" ht="12.75">
      <c r="A65" s="1"/>
      <c r="B65" s="1"/>
      <c r="C65" s="1"/>
      <c r="D65" s="1"/>
      <c r="E65" s="1"/>
    </row>
    <row r="66" spans="1:5" s="21" customFormat="1" ht="12.75">
      <c r="A66" s="1"/>
      <c r="B66" s="1"/>
      <c r="C66" s="1"/>
      <c r="D66" s="1"/>
      <c r="E66" s="1"/>
    </row>
    <row r="67" spans="1:5" s="21" customFormat="1" ht="12.75">
      <c r="A67" s="1"/>
      <c r="B67" s="1"/>
      <c r="C67" s="1"/>
      <c r="D67" s="1"/>
      <c r="E67" s="1"/>
    </row>
    <row r="68" spans="1:5" s="21" customFormat="1" ht="12.75">
      <c r="A68" s="1"/>
      <c r="B68" s="1"/>
      <c r="C68" s="1"/>
      <c r="D68" s="1"/>
      <c r="E68" s="1"/>
    </row>
    <row r="69" spans="1:5" s="21" customFormat="1" ht="12.75">
      <c r="A69" s="1"/>
      <c r="B69" s="1"/>
      <c r="C69" s="1"/>
      <c r="D69" s="1"/>
      <c r="E69" s="1"/>
    </row>
    <row r="70" spans="1:5" s="21" customFormat="1" ht="12.75">
      <c r="A70" s="1"/>
      <c r="B70" s="1"/>
      <c r="C70" s="1"/>
      <c r="D70" s="1"/>
      <c r="E70" s="1"/>
    </row>
    <row r="71" spans="1:5" s="21" customFormat="1" ht="12.75">
      <c r="A71" s="1"/>
      <c r="B71" s="1"/>
      <c r="C71" s="1"/>
      <c r="D71" s="1"/>
      <c r="E71" s="1"/>
    </row>
    <row r="72" spans="1:5" s="21" customFormat="1" ht="12.75">
      <c r="A72" s="1"/>
      <c r="B72" s="1"/>
      <c r="C72" s="1"/>
      <c r="D72" s="1"/>
      <c r="E72" s="1"/>
    </row>
    <row r="73" spans="1:5" s="21" customFormat="1" ht="12.75">
      <c r="A73" s="1"/>
      <c r="B73" s="1"/>
      <c r="C73" s="1"/>
      <c r="D73" s="1"/>
      <c r="E73" s="1"/>
    </row>
    <row r="74" spans="1:5" s="21" customFormat="1" ht="12.75">
      <c r="A74" s="1"/>
      <c r="B74" s="1"/>
      <c r="C74" s="1"/>
      <c r="D74" s="1"/>
      <c r="E74" s="1"/>
    </row>
    <row r="75" spans="1:5" s="21" customFormat="1" ht="12.75">
      <c r="A75" s="1"/>
      <c r="B75" s="1"/>
      <c r="C75" s="1"/>
      <c r="D75" s="1"/>
      <c r="E75" s="1"/>
    </row>
    <row r="76" spans="1:5" s="21" customFormat="1" ht="12.75">
      <c r="A76" s="1"/>
      <c r="B76" s="1"/>
      <c r="C76" s="1"/>
      <c r="D76" s="1"/>
      <c r="E76" s="1"/>
    </row>
    <row r="77" spans="1:5" s="21" customFormat="1" ht="12.75">
      <c r="A77" s="1"/>
      <c r="B77" s="1"/>
      <c r="C77" s="1"/>
      <c r="D77" s="1"/>
      <c r="E77" s="1"/>
    </row>
    <row r="78" spans="1:5" s="21" customFormat="1" ht="12.75">
      <c r="A78" s="1"/>
      <c r="B78" s="1"/>
      <c r="C78" s="1"/>
      <c r="D78" s="1"/>
      <c r="E78" s="1"/>
    </row>
    <row r="79" spans="1:5" s="21" customFormat="1" ht="12.75">
      <c r="A79" s="1"/>
      <c r="B79" s="1"/>
      <c r="C79" s="1"/>
      <c r="D79" s="1"/>
      <c r="E79" s="1"/>
    </row>
    <row r="80" spans="1:5" s="21" customFormat="1" ht="12.75">
      <c r="A80" s="1"/>
      <c r="B80" s="1"/>
      <c r="C80" s="1"/>
      <c r="D80" s="1"/>
      <c r="E80" s="1"/>
    </row>
    <row r="81" spans="1:5" s="21" customFormat="1" ht="12.75">
      <c r="A81" s="1"/>
      <c r="B81" s="1"/>
      <c r="C81" s="1"/>
      <c r="D81" s="1"/>
      <c r="E81" s="1"/>
    </row>
    <row r="82" spans="1:5" s="21" customFormat="1" ht="12.75">
      <c r="A82" s="1"/>
      <c r="B82" s="1"/>
      <c r="C82" s="1"/>
      <c r="D82" s="1"/>
      <c r="E82" s="1"/>
    </row>
    <row r="83" spans="1:5" s="21" customFormat="1" ht="12.75">
      <c r="A83" s="1"/>
      <c r="B83" s="1"/>
      <c r="C83" s="1"/>
      <c r="D83" s="1"/>
      <c r="E83" s="1"/>
    </row>
    <row r="84" spans="1:5" s="21" customFormat="1" ht="12.75">
      <c r="A84" s="1"/>
      <c r="B84" s="1"/>
      <c r="C84" s="1"/>
      <c r="D84" s="1"/>
      <c r="E84" s="1"/>
    </row>
    <row r="85" spans="1:5" s="21" customFormat="1" ht="12.75">
      <c r="A85" s="1"/>
      <c r="B85" s="1"/>
      <c r="C85" s="1"/>
      <c r="D85" s="1"/>
      <c r="E85" s="1"/>
    </row>
    <row r="86" spans="1:5" s="21" customFormat="1" ht="12.75">
      <c r="A86" s="1"/>
      <c r="B86" s="1"/>
      <c r="C86" s="1"/>
      <c r="D86" s="1"/>
      <c r="E86" s="1"/>
    </row>
    <row r="87" spans="1:5" s="21" customFormat="1" ht="12.75">
      <c r="A87" s="1"/>
      <c r="B87" s="1"/>
      <c r="C87" s="1"/>
      <c r="D87" s="1"/>
      <c r="E87" s="1"/>
    </row>
    <row r="88" spans="1:5" s="21" customFormat="1" ht="12.75">
      <c r="A88" s="1"/>
      <c r="B88" s="1"/>
      <c r="C88" s="1"/>
      <c r="D88" s="1"/>
      <c r="E88" s="1"/>
    </row>
    <row r="89" spans="1:5" s="21" customFormat="1" ht="12.75">
      <c r="A89" s="1"/>
      <c r="B89" s="1"/>
      <c r="C89" s="1"/>
      <c r="D89" s="1"/>
      <c r="E89" s="1"/>
    </row>
    <row r="90" spans="1:5" s="21" customFormat="1" ht="12.75">
      <c r="A90" s="1"/>
      <c r="B90" s="1"/>
      <c r="C90" s="1"/>
      <c r="D90" s="1"/>
      <c r="E90" s="1"/>
    </row>
    <row r="91" spans="1:5" s="21" customFormat="1" ht="12.75">
      <c r="A91" s="1"/>
      <c r="B91" s="1"/>
      <c r="C91" s="1"/>
      <c r="D91" s="1"/>
      <c r="E91" s="1"/>
    </row>
    <row r="92" spans="1:5" s="21" customFormat="1" ht="12.75">
      <c r="A92" s="1"/>
      <c r="B92" s="1"/>
      <c r="C92" s="1"/>
      <c r="D92" s="1"/>
      <c r="E92" s="1"/>
    </row>
    <row r="93" spans="1:5" s="21" customFormat="1" ht="12.75">
      <c r="A93" s="1"/>
      <c r="B93" s="1"/>
      <c r="C93" s="1"/>
      <c r="D93" s="1"/>
      <c r="E93" s="1"/>
    </row>
    <row r="94" spans="1:5" s="21" customFormat="1" ht="12.75">
      <c r="A94" s="1"/>
      <c r="B94" s="1"/>
      <c r="C94" s="1"/>
      <c r="D94" s="1"/>
      <c r="E94" s="1"/>
    </row>
    <row r="95" spans="1:5" s="21" customFormat="1" ht="12.75">
      <c r="A95" s="1"/>
      <c r="B95" s="1"/>
      <c r="C95" s="1"/>
      <c r="D95" s="1"/>
      <c r="E95" s="1"/>
    </row>
    <row r="96" spans="1:5" s="21" customFormat="1" ht="12.75">
      <c r="A96" s="1"/>
      <c r="B96" s="1"/>
      <c r="C96" s="1"/>
      <c r="D96" s="1"/>
      <c r="E96" s="1"/>
    </row>
    <row r="97" spans="1:5" s="21" customFormat="1" ht="12.75">
      <c r="A97" s="1"/>
      <c r="B97" s="1"/>
      <c r="C97" s="1"/>
      <c r="D97" s="1"/>
      <c r="E97" s="1"/>
    </row>
    <row r="98" spans="1:5" s="21" customFormat="1" ht="12.75">
      <c r="A98" s="1"/>
      <c r="B98" s="1"/>
      <c r="C98" s="1"/>
      <c r="D98" s="1"/>
      <c r="E98" s="1"/>
    </row>
    <row r="99" spans="1:5" s="21" customFormat="1" ht="12.75">
      <c r="A99" s="1"/>
      <c r="B99" s="1"/>
      <c r="C99" s="1"/>
      <c r="D99" s="1"/>
      <c r="E99" s="1"/>
    </row>
    <row r="100" spans="1:5" s="21" customFormat="1" ht="12.75">
      <c r="A100" s="1"/>
      <c r="B100" s="1"/>
      <c r="C100" s="1"/>
      <c r="D100" s="1"/>
      <c r="E100" s="1"/>
    </row>
    <row r="101" spans="1:5" s="21" customFormat="1" ht="12.75">
      <c r="A101" s="1"/>
      <c r="B101" s="1"/>
      <c r="C101" s="1"/>
      <c r="D101" s="1"/>
      <c r="E101" s="1"/>
    </row>
    <row r="102" spans="1:5" s="21" customFormat="1" ht="12.75">
      <c r="A102" s="1"/>
      <c r="B102" s="1"/>
      <c r="C102" s="1"/>
      <c r="D102" s="1"/>
      <c r="E102" s="1"/>
    </row>
    <row r="103" spans="1:5" s="21" customFormat="1" ht="12.75">
      <c r="A103" s="1"/>
      <c r="B103" s="1"/>
      <c r="C103" s="1"/>
      <c r="D103" s="1"/>
      <c r="E103" s="1"/>
    </row>
    <row r="104" spans="1:5" s="21" customFormat="1" ht="12.75">
      <c r="A104" s="1"/>
      <c r="B104" s="1"/>
      <c r="C104" s="1"/>
      <c r="D104" s="1"/>
      <c r="E104" s="1"/>
    </row>
    <row r="105" spans="1:5" s="21" customFormat="1" ht="12.75">
      <c r="A105" s="1"/>
      <c r="B105" s="1"/>
      <c r="C105" s="1"/>
      <c r="D105" s="1"/>
      <c r="E105" s="1"/>
    </row>
    <row r="106" spans="1:5" s="21" customFormat="1" ht="12.75">
      <c r="A106" s="1"/>
      <c r="B106" s="1"/>
      <c r="C106" s="1"/>
      <c r="D106" s="1"/>
      <c r="E106" s="1"/>
    </row>
    <row r="107" spans="1:5" s="21" customFormat="1" ht="12.75">
      <c r="A107" s="1"/>
      <c r="B107" s="1"/>
      <c r="C107" s="1"/>
      <c r="D107" s="1"/>
      <c r="E107" s="1"/>
    </row>
    <row r="108" spans="1:5" s="21" customFormat="1" ht="12.75">
      <c r="A108" s="1"/>
      <c r="B108" s="1"/>
      <c r="C108" s="1"/>
      <c r="D108" s="1"/>
      <c r="E108" s="1"/>
    </row>
    <row r="109" spans="1:5" s="21" customFormat="1" ht="12.75">
      <c r="A109" s="1"/>
      <c r="B109" s="1"/>
      <c r="C109" s="1"/>
      <c r="D109" s="1"/>
      <c r="E109" s="1"/>
    </row>
    <row r="110" spans="1:5" s="21" customFormat="1" ht="12.75">
      <c r="A110" s="1"/>
      <c r="B110" s="1"/>
      <c r="C110" s="1"/>
      <c r="D110" s="1"/>
      <c r="E110" s="1"/>
    </row>
    <row r="111" spans="1:5" s="21" customFormat="1" ht="12.75">
      <c r="A111" s="1"/>
      <c r="B111" s="1"/>
      <c r="C111" s="1"/>
      <c r="D111" s="1"/>
      <c r="E111" s="1"/>
    </row>
    <row r="112" spans="1:5" s="21" customFormat="1" ht="12.75">
      <c r="A112" s="1"/>
      <c r="B112" s="1"/>
      <c r="C112" s="1"/>
      <c r="D112" s="1"/>
      <c r="E112" s="1"/>
    </row>
    <row r="113" spans="1:5" s="21" customFormat="1" ht="12.75">
      <c r="A113" s="1"/>
      <c r="B113" s="1"/>
      <c r="C113" s="1"/>
      <c r="D113" s="1"/>
      <c r="E113" s="1"/>
    </row>
    <row r="114" spans="1:5" s="21" customFormat="1" ht="12.75">
      <c r="A114" s="1"/>
      <c r="B114" s="1"/>
      <c r="C114" s="1"/>
      <c r="D114" s="1"/>
      <c r="E114" s="1"/>
    </row>
    <row r="115" spans="1:5" s="21" customFormat="1" ht="12.75">
      <c r="A115" s="1"/>
      <c r="B115" s="1"/>
      <c r="C115" s="1"/>
      <c r="D115" s="1"/>
      <c r="E115" s="1"/>
    </row>
    <row r="116" spans="1:5" s="21" customFormat="1" ht="12.75">
      <c r="A116" s="1"/>
      <c r="B116" s="1"/>
      <c r="C116" s="1"/>
      <c r="D116" s="1"/>
      <c r="E116" s="1"/>
    </row>
    <row r="117" spans="1:5" s="21" customFormat="1" ht="12.75">
      <c r="A117" s="1"/>
      <c r="B117" s="1"/>
      <c r="C117" s="1"/>
      <c r="D117" s="1"/>
      <c r="E117" s="1"/>
    </row>
    <row r="118" spans="1:5" s="21" customFormat="1" ht="12.75">
      <c r="A118" s="1"/>
      <c r="B118" s="1"/>
      <c r="C118" s="1"/>
      <c r="D118" s="1"/>
      <c r="E118" s="1"/>
    </row>
    <row r="119" spans="1:5" s="21" customFormat="1" ht="12.75">
      <c r="A119" s="1"/>
      <c r="B119" s="1"/>
      <c r="C119" s="1"/>
      <c r="D119" s="1"/>
      <c r="E119" s="1"/>
    </row>
    <row r="120" spans="1:5" s="21" customFormat="1" ht="12.75">
      <c r="A120" s="1"/>
      <c r="B120" s="1"/>
      <c r="C120" s="1"/>
      <c r="D120" s="1"/>
      <c r="E120" s="1"/>
    </row>
    <row r="121" spans="1:5" s="21" customFormat="1" ht="12.75">
      <c r="A121" s="1"/>
      <c r="B121" s="1"/>
      <c r="C121" s="1"/>
      <c r="D121" s="1"/>
      <c r="E121" s="1"/>
    </row>
    <row r="122" spans="1:5" s="21" customFormat="1" ht="12.75">
      <c r="A122" s="1"/>
      <c r="B122" s="1"/>
      <c r="C122" s="1"/>
      <c r="D122" s="1"/>
      <c r="E122" s="1"/>
    </row>
    <row r="123" spans="1:5" s="21" customFormat="1" ht="12.75">
      <c r="A123" s="1"/>
      <c r="B123" s="1"/>
      <c r="C123" s="1"/>
      <c r="D123" s="1"/>
      <c r="E123" s="1"/>
    </row>
    <row r="124" spans="1:5" s="21" customFormat="1" ht="12.75">
      <c r="A124" s="1"/>
      <c r="B124" s="1"/>
      <c r="C124" s="1"/>
      <c r="D124" s="1"/>
      <c r="E124" s="1"/>
    </row>
    <row r="125" spans="1:5" s="21" customFormat="1" ht="12.75">
      <c r="A125" s="1"/>
      <c r="B125" s="1"/>
      <c r="C125" s="1"/>
      <c r="D125" s="1"/>
      <c r="E125" s="1"/>
    </row>
    <row r="126" spans="1:5" s="21" customFormat="1" ht="12.75">
      <c r="A126" s="1"/>
      <c r="B126" s="1"/>
      <c r="C126" s="1"/>
      <c r="D126" s="1"/>
      <c r="E126" s="1"/>
    </row>
    <row r="127" spans="1:5" s="21" customFormat="1" ht="12.75">
      <c r="A127" s="1"/>
      <c r="B127" s="1"/>
      <c r="C127" s="1"/>
      <c r="D127" s="1"/>
      <c r="E127" s="1"/>
    </row>
    <row r="128" spans="1:5" s="21" customFormat="1" ht="12.75">
      <c r="A128" s="1"/>
      <c r="B128" s="1"/>
      <c r="C128" s="1"/>
      <c r="D128" s="1"/>
      <c r="E128" s="1"/>
    </row>
    <row r="129" spans="1:5" s="21" customFormat="1" ht="12.75">
      <c r="A129" s="1"/>
      <c r="B129" s="1"/>
      <c r="C129" s="1"/>
      <c r="D129" s="1"/>
      <c r="E129" s="1"/>
    </row>
    <row r="130" spans="1:5" s="21" customFormat="1" ht="12.75">
      <c r="A130" s="1"/>
      <c r="B130" s="1"/>
      <c r="C130" s="1"/>
      <c r="D130" s="1"/>
      <c r="E130" s="1"/>
    </row>
    <row r="131" spans="1:5" s="21" customFormat="1" ht="12.75">
      <c r="A131" s="1"/>
      <c r="B131" s="1"/>
      <c r="C131" s="1"/>
      <c r="D131" s="1"/>
      <c r="E131" s="1"/>
    </row>
    <row r="132" spans="1:5" s="21" customFormat="1" ht="12.75">
      <c r="A132" s="1"/>
      <c r="B132" s="1"/>
      <c r="C132" s="1"/>
      <c r="D132" s="1"/>
      <c r="E132" s="1"/>
    </row>
    <row r="133" spans="1:5" s="21" customFormat="1" ht="12.75">
      <c r="A133" s="1"/>
      <c r="B133" s="1"/>
      <c r="C133" s="1"/>
      <c r="D133" s="1"/>
      <c r="E133" s="1"/>
    </row>
    <row r="134" spans="1:5" s="21" customFormat="1" ht="12.75">
      <c r="A134" s="1"/>
      <c r="B134" s="1"/>
      <c r="C134" s="1"/>
      <c r="D134" s="1"/>
      <c r="E134" s="1"/>
    </row>
    <row r="135" spans="1:5" s="21" customFormat="1" ht="12.75">
      <c r="A135" s="1"/>
      <c r="B135" s="1"/>
      <c r="C135" s="1"/>
      <c r="D135" s="1"/>
      <c r="E135" s="1"/>
    </row>
    <row r="136" spans="1:5" s="21" customFormat="1" ht="12.75">
      <c r="A136" s="1"/>
      <c r="B136" s="1"/>
      <c r="C136" s="1"/>
      <c r="D136" s="1"/>
      <c r="E136" s="1"/>
    </row>
    <row r="137" spans="1:5" s="21" customFormat="1" ht="12.75">
      <c r="A137" s="1"/>
      <c r="B137" s="1"/>
      <c r="C137" s="1"/>
      <c r="D137" s="1"/>
      <c r="E137" s="1"/>
    </row>
    <row r="138" spans="1:5" s="21" customFormat="1" ht="12.75">
      <c r="A138" s="1"/>
      <c r="B138" s="1"/>
      <c r="C138" s="1"/>
      <c r="D138" s="1"/>
      <c r="E138" s="1"/>
    </row>
    <row r="139" spans="1:5" s="21" customFormat="1" ht="12.75">
      <c r="A139" s="1"/>
      <c r="B139" s="1"/>
      <c r="C139" s="1"/>
      <c r="D139" s="1"/>
      <c r="E139" s="1"/>
    </row>
    <row r="140" spans="1:5" s="21" customFormat="1" ht="12.75">
      <c r="A140" s="1"/>
      <c r="B140" s="1"/>
      <c r="C140" s="1"/>
      <c r="D140" s="1"/>
      <c r="E140" s="1"/>
    </row>
    <row r="141" spans="1:5" s="21" customFormat="1" ht="12.75">
      <c r="A141" s="1"/>
      <c r="B141" s="1"/>
      <c r="C141" s="1"/>
      <c r="D141" s="1"/>
      <c r="E141" s="1"/>
    </row>
    <row r="142" spans="1:5" s="21" customFormat="1" ht="12.75">
      <c r="A142" s="1"/>
      <c r="B142" s="1"/>
      <c r="C142" s="1"/>
      <c r="D142" s="1"/>
      <c r="E142" s="1"/>
    </row>
    <row r="143" spans="1:5" s="21" customFormat="1" ht="12.75">
      <c r="A143" s="1"/>
      <c r="B143" s="1"/>
      <c r="C143" s="1"/>
      <c r="D143" s="1"/>
      <c r="E143" s="1"/>
    </row>
    <row r="144" spans="1:5" s="21" customFormat="1" ht="12.75">
      <c r="A144" s="1"/>
      <c r="B144" s="1"/>
      <c r="C144" s="1"/>
      <c r="D144" s="1"/>
      <c r="E144" s="1"/>
    </row>
    <row r="145" spans="1:5" s="21" customFormat="1" ht="12.75">
      <c r="A145" s="1"/>
      <c r="B145" s="1"/>
      <c r="C145" s="1"/>
      <c r="D145" s="1"/>
      <c r="E145" s="1"/>
    </row>
    <row r="146" spans="1:5" s="21" customFormat="1" ht="12.75">
      <c r="A146" s="1"/>
      <c r="B146" s="1"/>
      <c r="C146" s="1"/>
      <c r="D146" s="1"/>
      <c r="E146" s="1"/>
    </row>
    <row r="147" spans="1:5" s="21" customFormat="1" ht="12.75">
      <c r="A147" s="1"/>
      <c r="B147" s="1"/>
      <c r="C147" s="1"/>
      <c r="D147" s="1"/>
      <c r="E147" s="1"/>
    </row>
    <row r="148" spans="1:5" s="21" customFormat="1" ht="12.75">
      <c r="A148" s="1"/>
      <c r="B148" s="1"/>
      <c r="C148" s="1"/>
      <c r="D148" s="1"/>
      <c r="E148" s="1"/>
    </row>
    <row r="149" spans="1:5" s="21" customFormat="1" ht="12.75">
      <c r="A149" s="1"/>
      <c r="B149" s="1"/>
      <c r="C149" s="1"/>
      <c r="D149" s="1"/>
      <c r="E149" s="1"/>
    </row>
    <row r="150" spans="1:5" s="21" customFormat="1" ht="12.75">
      <c r="A150" s="1"/>
      <c r="B150" s="1"/>
      <c r="C150" s="1"/>
      <c r="D150" s="1"/>
      <c r="E150" s="1"/>
    </row>
    <row r="151" spans="1:5" s="21" customFormat="1" ht="12.75">
      <c r="A151" s="1"/>
      <c r="B151" s="1"/>
      <c r="C151" s="1"/>
      <c r="D151" s="1"/>
      <c r="E151" s="1"/>
    </row>
    <row r="152" spans="1:5" s="21" customFormat="1" ht="12.75">
      <c r="A152" s="1"/>
      <c r="B152" s="1"/>
      <c r="C152" s="1"/>
      <c r="D152" s="1"/>
      <c r="E152" s="1"/>
    </row>
    <row r="153" spans="1:5" s="21" customFormat="1" ht="12.75">
      <c r="A153" s="1"/>
      <c r="B153" s="1"/>
      <c r="C153" s="1"/>
      <c r="D153" s="1"/>
      <c r="E153" s="1"/>
    </row>
    <row r="154" spans="1:5" s="21" customFormat="1" ht="12.75">
      <c r="A154" s="1"/>
      <c r="B154" s="1"/>
      <c r="C154" s="1"/>
      <c r="D154" s="1"/>
      <c r="E154" s="1"/>
    </row>
    <row r="155" spans="1:5" s="21" customFormat="1" ht="12.75">
      <c r="A155" s="1"/>
      <c r="B155" s="1"/>
      <c r="C155" s="1"/>
      <c r="D155" s="1"/>
      <c r="E155" s="1"/>
    </row>
    <row r="156" spans="1:5" s="21" customFormat="1" ht="12.75">
      <c r="A156" s="1"/>
      <c r="B156" s="1"/>
      <c r="C156" s="1"/>
      <c r="D156" s="1"/>
      <c r="E156" s="1"/>
    </row>
    <row r="157" spans="1:5" s="21" customFormat="1" ht="12.75">
      <c r="A157" s="1"/>
      <c r="B157" s="1"/>
      <c r="C157" s="1"/>
      <c r="D157" s="1"/>
      <c r="E157" s="1"/>
    </row>
    <row r="158" spans="1:5" s="21" customFormat="1" ht="12.75">
      <c r="A158" s="1"/>
      <c r="B158" s="1"/>
      <c r="C158" s="1"/>
      <c r="D158" s="1"/>
      <c r="E158" s="1"/>
    </row>
    <row r="159" spans="1:5" s="21" customFormat="1" ht="12.75">
      <c r="A159" s="1"/>
      <c r="B159" s="1"/>
      <c r="C159" s="1"/>
      <c r="D159" s="1"/>
      <c r="E159" s="1"/>
    </row>
    <row r="160" spans="1:5" s="21" customFormat="1" ht="12.75">
      <c r="A160" s="1"/>
      <c r="B160" s="1"/>
      <c r="C160" s="1"/>
      <c r="D160" s="1"/>
      <c r="E160" s="1"/>
    </row>
    <row r="161" spans="1:5" s="21" customFormat="1" ht="12.75">
      <c r="A161" s="1"/>
      <c r="B161" s="1"/>
      <c r="C161" s="1"/>
      <c r="D161" s="1"/>
      <c r="E161" s="1"/>
    </row>
    <row r="162" spans="1:5" s="21" customFormat="1" ht="12.75">
      <c r="A162" s="1"/>
      <c r="B162" s="1"/>
      <c r="C162" s="1"/>
      <c r="D162" s="1"/>
      <c r="E162" s="1"/>
    </row>
    <row r="163" spans="1:5" s="21" customFormat="1" ht="12.75">
      <c r="A163" s="1"/>
      <c r="B163" s="1"/>
      <c r="C163" s="1"/>
      <c r="D163" s="1"/>
      <c r="E163" s="1"/>
    </row>
    <row r="164" spans="1:5" s="21" customFormat="1" ht="12.75">
      <c r="A164" s="1"/>
      <c r="B164" s="1"/>
      <c r="C164" s="1"/>
      <c r="D164" s="1"/>
      <c r="E164" s="1"/>
    </row>
    <row r="165" spans="1:5" s="21" customFormat="1" ht="12.75">
      <c r="A165" s="1"/>
      <c r="B165" s="1"/>
      <c r="C165" s="1"/>
      <c r="D165" s="1"/>
      <c r="E165" s="1"/>
    </row>
    <row r="166" spans="1:5" s="21" customFormat="1" ht="12.75">
      <c r="A166" s="1"/>
      <c r="B166" s="1"/>
      <c r="C166" s="1"/>
      <c r="D166" s="1"/>
      <c r="E166" s="1"/>
    </row>
    <row r="167" spans="1:5" s="21" customFormat="1" ht="12.75">
      <c r="A167" s="1"/>
      <c r="B167" s="1"/>
      <c r="C167" s="1"/>
      <c r="D167" s="1"/>
      <c r="E167" s="1"/>
    </row>
    <row r="168" spans="1:5" s="21" customFormat="1" ht="12.75">
      <c r="A168" s="1"/>
      <c r="B168" s="1"/>
      <c r="C168" s="1"/>
      <c r="D168" s="1"/>
      <c r="E168" s="1"/>
    </row>
    <row r="169" spans="1:5" s="21" customFormat="1" ht="12.75">
      <c r="A169" s="1"/>
      <c r="B169" s="1"/>
      <c r="C169" s="1"/>
      <c r="D169" s="1"/>
      <c r="E169" s="1"/>
    </row>
    <row r="170" spans="1:5" s="21" customFormat="1" ht="12.75">
      <c r="A170" s="1"/>
      <c r="B170" s="1"/>
      <c r="C170" s="1"/>
      <c r="D170" s="1"/>
      <c r="E170" s="1"/>
    </row>
    <row r="171" spans="1:5" s="21" customFormat="1" ht="12.75">
      <c r="A171" s="1"/>
      <c r="B171" s="1"/>
      <c r="C171" s="1"/>
      <c r="D171" s="1"/>
      <c r="E171" s="1"/>
    </row>
    <row r="172" spans="1:5" s="21" customFormat="1" ht="12.75">
      <c r="A172" s="1"/>
      <c r="B172" s="1"/>
      <c r="C172" s="1"/>
      <c r="D172" s="1"/>
      <c r="E172" s="1"/>
    </row>
    <row r="173" spans="1:5" s="21" customFormat="1" ht="12.75">
      <c r="A173" s="1"/>
      <c r="B173" s="1"/>
      <c r="C173" s="1"/>
      <c r="D173" s="1"/>
      <c r="E173" s="1"/>
    </row>
    <row r="174" spans="1:5" s="21" customFormat="1" ht="12.75">
      <c r="A174" s="1"/>
      <c r="B174" s="1"/>
      <c r="C174" s="1"/>
      <c r="D174" s="1"/>
      <c r="E174" s="1"/>
    </row>
    <row r="175" spans="1:5" s="21" customFormat="1" ht="12.75">
      <c r="A175" s="1"/>
      <c r="B175" s="1"/>
      <c r="C175" s="1"/>
      <c r="D175" s="1"/>
      <c r="E175" s="1"/>
    </row>
    <row r="176" spans="1:5" s="21" customFormat="1" ht="12.75">
      <c r="A176" s="1"/>
      <c r="B176" s="1"/>
      <c r="C176" s="1"/>
      <c r="D176" s="1"/>
      <c r="E176" s="1"/>
    </row>
    <row r="177" spans="1:5" s="21" customFormat="1" ht="12.75">
      <c r="A177" s="1"/>
      <c r="B177" s="1"/>
      <c r="C177" s="1"/>
      <c r="D177" s="1"/>
      <c r="E177" s="1"/>
    </row>
    <row r="178" spans="1:5" s="21" customFormat="1" ht="12.75">
      <c r="A178" s="1"/>
      <c r="B178" s="1"/>
      <c r="C178" s="1"/>
      <c r="D178" s="1"/>
      <c r="E178" s="1"/>
    </row>
    <row r="179" spans="1:5" s="21" customFormat="1" ht="12.75">
      <c r="A179" s="1"/>
      <c r="B179" s="1"/>
      <c r="C179" s="1"/>
      <c r="D179" s="1"/>
      <c r="E179" s="1"/>
    </row>
    <row r="180" spans="1:5" s="21" customFormat="1" ht="12.75">
      <c r="A180" s="1"/>
      <c r="B180" s="1"/>
      <c r="C180" s="1"/>
      <c r="D180" s="1"/>
      <c r="E180" s="1"/>
    </row>
    <row r="181" spans="1:5" s="21" customFormat="1" ht="12.75">
      <c r="A181" s="1"/>
      <c r="B181" s="1"/>
      <c r="C181" s="1"/>
      <c r="D181" s="1"/>
      <c r="E181" s="1"/>
    </row>
    <row r="182" spans="1:5" s="21" customFormat="1" ht="12.75">
      <c r="A182" s="1"/>
      <c r="B182" s="1"/>
      <c r="C182" s="1"/>
      <c r="D182" s="1"/>
      <c r="E182" s="1"/>
    </row>
    <row r="183" spans="1:5" s="21" customFormat="1" ht="12.75">
      <c r="A183" s="1"/>
      <c r="B183" s="1"/>
      <c r="C183" s="1"/>
      <c r="D183" s="1"/>
      <c r="E183" s="1"/>
    </row>
    <row r="184" spans="1:5" s="21" customFormat="1" ht="12.75">
      <c r="A184" s="1"/>
      <c r="B184" s="1"/>
      <c r="C184" s="1"/>
      <c r="D184" s="1"/>
      <c r="E184" s="1"/>
    </row>
    <row r="185" spans="1:5" s="21" customFormat="1" ht="12.75">
      <c r="A185" s="1"/>
      <c r="B185" s="1"/>
      <c r="C185" s="1"/>
      <c r="D185" s="1"/>
      <c r="E185" s="1"/>
    </row>
    <row r="186" spans="1:5" s="21" customFormat="1" ht="12.75">
      <c r="A186" s="1"/>
      <c r="B186" s="1"/>
      <c r="C186" s="1"/>
      <c r="D186" s="1"/>
      <c r="E186" s="1"/>
    </row>
    <row r="187" spans="1:5" s="21" customFormat="1" ht="12.75">
      <c r="A187" s="1"/>
      <c r="B187" s="1"/>
      <c r="C187" s="1"/>
      <c r="D187" s="1"/>
      <c r="E187" s="1"/>
    </row>
    <row r="188" spans="1:5" s="21" customFormat="1" ht="12.75">
      <c r="A188" s="1"/>
      <c r="B188" s="1"/>
      <c r="C188" s="1"/>
      <c r="D188" s="1"/>
      <c r="E188" s="1"/>
    </row>
    <row r="189" spans="1:5" s="21" customFormat="1" ht="12.75">
      <c r="A189" s="1"/>
      <c r="B189" s="1"/>
      <c r="C189" s="1"/>
      <c r="D189" s="1"/>
      <c r="E189" s="1"/>
    </row>
    <row r="190" spans="1:5" s="21" customFormat="1" ht="12.75">
      <c r="A190" s="1"/>
      <c r="B190" s="1"/>
      <c r="C190" s="1"/>
      <c r="D190" s="1"/>
      <c r="E190" s="1"/>
    </row>
    <row r="191" spans="1:5" s="21" customFormat="1" ht="12.75">
      <c r="A191" s="1"/>
      <c r="B191" s="1"/>
      <c r="C191" s="1"/>
      <c r="D191" s="1"/>
      <c r="E191" s="1"/>
    </row>
    <row r="192" spans="1:5" s="21" customFormat="1" ht="12.75">
      <c r="A192" s="1"/>
      <c r="B192" s="1"/>
      <c r="C192" s="1"/>
      <c r="D192" s="1"/>
      <c r="E192" s="1"/>
    </row>
    <row r="193" spans="1:5" s="21" customFormat="1" ht="12.75">
      <c r="A193" s="1"/>
      <c r="B193" s="1"/>
      <c r="C193" s="1"/>
      <c r="D193" s="1"/>
      <c r="E193" s="1"/>
    </row>
    <row r="194" spans="1:5" s="21" customFormat="1" ht="12.75">
      <c r="A194" s="1"/>
      <c r="B194" s="1"/>
      <c r="C194" s="1"/>
      <c r="D194" s="1"/>
      <c r="E194" s="1"/>
    </row>
    <row r="195" spans="1:5" s="21" customFormat="1" ht="12.75">
      <c r="A195" s="1"/>
      <c r="B195" s="1"/>
      <c r="C195" s="1"/>
      <c r="D195" s="1"/>
      <c r="E195" s="1"/>
    </row>
    <row r="196" spans="1:5" s="21" customFormat="1" ht="12.75">
      <c r="A196" s="1"/>
      <c r="B196" s="1"/>
      <c r="C196" s="1"/>
      <c r="D196" s="1"/>
      <c r="E196" s="1"/>
    </row>
    <row r="197" spans="1:5" s="21" customFormat="1" ht="12.75">
      <c r="A197" s="1"/>
      <c r="B197" s="1"/>
      <c r="C197" s="1"/>
      <c r="D197" s="1"/>
      <c r="E197" s="1"/>
    </row>
    <row r="198" spans="1:5" s="21" customFormat="1" ht="12.75">
      <c r="A198" s="1"/>
      <c r="B198" s="1"/>
      <c r="C198" s="1"/>
      <c r="D198" s="1"/>
      <c r="E198" s="1"/>
    </row>
    <row r="199" spans="1:5" s="21" customFormat="1" ht="12.75">
      <c r="A199" s="1"/>
      <c r="B199" s="1"/>
      <c r="C199" s="1"/>
      <c r="D199" s="1"/>
      <c r="E199" s="1"/>
    </row>
    <row r="200" spans="1:5" s="21" customFormat="1" ht="12.75">
      <c r="A200" s="1"/>
      <c r="B200" s="1"/>
      <c r="C200" s="1"/>
      <c r="D200" s="1"/>
      <c r="E200" s="1"/>
    </row>
    <row r="201" spans="1:5" s="21" customFormat="1" ht="12.75">
      <c r="A201" s="1"/>
      <c r="B201" s="1"/>
      <c r="C201" s="1"/>
      <c r="D201" s="1"/>
      <c r="E201" s="1"/>
    </row>
    <row r="202" spans="1:5" s="21" customFormat="1" ht="12.75">
      <c r="A202" s="1"/>
      <c r="B202" s="1"/>
      <c r="C202" s="1"/>
      <c r="D202" s="1"/>
      <c r="E202" s="1"/>
    </row>
    <row r="203" spans="1:5" s="21" customFormat="1" ht="12.75">
      <c r="A203" s="1"/>
      <c r="B203" s="1"/>
      <c r="C203" s="1"/>
      <c r="D203" s="1"/>
      <c r="E203" s="1"/>
    </row>
    <row r="204" spans="1:5" s="21" customFormat="1" ht="12.75">
      <c r="A204" s="1"/>
      <c r="B204" s="1"/>
      <c r="C204" s="1"/>
      <c r="D204" s="1"/>
      <c r="E204" s="1"/>
    </row>
    <row r="205" spans="1:5" s="21" customFormat="1" ht="12.75">
      <c r="A205" s="1"/>
      <c r="B205" s="1"/>
      <c r="C205" s="1"/>
      <c r="D205" s="1"/>
      <c r="E205" s="1"/>
    </row>
    <row r="206" spans="1:5" s="21" customFormat="1" ht="12.75">
      <c r="A206" s="1"/>
      <c r="B206" s="1"/>
      <c r="C206" s="1"/>
      <c r="D206" s="1"/>
      <c r="E206" s="1"/>
    </row>
    <row r="207" spans="1:5" s="21" customFormat="1" ht="12.75">
      <c r="A207" s="1"/>
      <c r="B207" s="1"/>
      <c r="C207" s="1"/>
      <c r="D207" s="1"/>
      <c r="E207" s="1"/>
    </row>
    <row r="208" spans="1:5" s="21" customFormat="1" ht="12.75">
      <c r="A208" s="1"/>
      <c r="B208" s="1"/>
      <c r="C208" s="1"/>
      <c r="D208" s="1"/>
      <c r="E208" s="1"/>
    </row>
    <row r="209" spans="1:5" s="21" customFormat="1" ht="12.75">
      <c r="A209" s="1"/>
      <c r="B209" s="1"/>
      <c r="C209" s="1"/>
      <c r="D209" s="1"/>
      <c r="E209" s="1"/>
    </row>
    <row r="210" spans="1:5" s="21" customFormat="1" ht="12.75">
      <c r="A210" s="1"/>
      <c r="B210" s="1"/>
      <c r="C210" s="1"/>
      <c r="D210" s="1"/>
      <c r="E210" s="1"/>
    </row>
    <row r="211" spans="1:5" s="21" customFormat="1" ht="12.75">
      <c r="A211" s="1"/>
      <c r="B211" s="1"/>
      <c r="C211" s="1"/>
      <c r="D211" s="1"/>
      <c r="E211" s="1"/>
    </row>
    <row r="212" spans="1:5" s="21" customFormat="1" ht="12.75">
      <c r="A212" s="1"/>
      <c r="B212" s="1"/>
      <c r="C212" s="1"/>
      <c r="D212" s="1"/>
      <c r="E212" s="1"/>
    </row>
    <row r="213" spans="1:5" s="21" customFormat="1" ht="12.75">
      <c r="A213" s="1"/>
      <c r="B213" s="1"/>
      <c r="C213" s="1"/>
      <c r="D213" s="1"/>
      <c r="E213" s="1"/>
    </row>
    <row r="214" spans="1:5" s="21" customFormat="1" ht="12.75">
      <c r="A214" s="1"/>
      <c r="B214" s="1"/>
      <c r="C214" s="1"/>
      <c r="D214" s="1"/>
      <c r="E214" s="1"/>
    </row>
    <row r="215" spans="1:5" s="21" customFormat="1" ht="12.75">
      <c r="A215" s="1"/>
      <c r="B215" s="1"/>
      <c r="C215" s="1"/>
      <c r="D215" s="1"/>
      <c r="E215" s="1"/>
    </row>
    <row r="216" spans="1:5" s="21" customFormat="1" ht="12.75">
      <c r="A216" s="1"/>
      <c r="B216" s="1"/>
      <c r="C216" s="1"/>
      <c r="D216" s="1"/>
      <c r="E216" s="1"/>
    </row>
    <row r="217" spans="1:5" s="21" customFormat="1" ht="12.75">
      <c r="A217" s="1"/>
      <c r="B217" s="1"/>
      <c r="C217" s="1"/>
      <c r="D217" s="1"/>
      <c r="E217" s="1"/>
    </row>
    <row r="218" spans="1:5" s="21" customFormat="1" ht="12.75">
      <c r="A218" s="1"/>
      <c r="B218" s="1"/>
      <c r="C218" s="1"/>
      <c r="D218" s="1"/>
      <c r="E218" s="1"/>
    </row>
    <row r="219" spans="1:5" s="21" customFormat="1" ht="12.75">
      <c r="A219" s="1"/>
      <c r="B219" s="1"/>
      <c r="C219" s="1"/>
      <c r="D219" s="1"/>
      <c r="E219" s="1"/>
    </row>
    <row r="220" spans="1:5" s="21" customFormat="1" ht="12.75">
      <c r="A220" s="1"/>
      <c r="B220" s="1"/>
      <c r="C220" s="1"/>
      <c r="D220" s="1"/>
      <c r="E220" s="1"/>
    </row>
    <row r="221" spans="1:5" s="21" customFormat="1" ht="12.75">
      <c r="A221" s="1"/>
      <c r="B221" s="1"/>
      <c r="C221" s="1"/>
      <c r="D221" s="1"/>
      <c r="E221" s="1"/>
    </row>
    <row r="222" spans="1:5" s="21" customFormat="1" ht="12.75">
      <c r="A222" s="1"/>
      <c r="B222" s="1"/>
      <c r="C222" s="1"/>
      <c r="D222" s="1"/>
      <c r="E222" s="1"/>
    </row>
    <row r="223" spans="1:5" s="21" customFormat="1" ht="12.75">
      <c r="A223" s="1"/>
      <c r="B223" s="1"/>
      <c r="C223" s="1"/>
      <c r="D223" s="1"/>
      <c r="E223" s="1"/>
    </row>
    <row r="224" spans="1:5" s="21" customFormat="1" ht="12.75">
      <c r="A224" s="1"/>
      <c r="B224" s="1"/>
      <c r="C224" s="1"/>
      <c r="D224" s="1"/>
      <c r="E224" s="1"/>
    </row>
    <row r="225" spans="1:5" s="21" customFormat="1" ht="12.75">
      <c r="A225" s="1"/>
      <c r="B225" s="1"/>
      <c r="C225" s="1"/>
      <c r="D225" s="1"/>
      <c r="E225" s="1"/>
    </row>
    <row r="226" spans="1:5" s="21" customFormat="1" ht="12.75">
      <c r="A226" s="1"/>
      <c r="B226" s="1"/>
      <c r="C226" s="1"/>
      <c r="D226" s="1"/>
      <c r="E226" s="1"/>
    </row>
    <row r="227" spans="1:5" s="21" customFormat="1" ht="12.75">
      <c r="A227" s="1"/>
      <c r="B227" s="1"/>
      <c r="C227" s="1"/>
      <c r="D227" s="1"/>
      <c r="E227" s="1"/>
    </row>
    <row r="228" spans="1:5" s="21" customFormat="1" ht="12.75">
      <c r="A228" s="1"/>
      <c r="B228" s="1"/>
      <c r="C228" s="1"/>
      <c r="D228" s="1"/>
      <c r="E228" s="1"/>
    </row>
    <row r="229" spans="1:5" s="21" customFormat="1" ht="12.75">
      <c r="A229" s="1"/>
      <c r="B229" s="1"/>
      <c r="C229" s="1"/>
      <c r="D229" s="1"/>
      <c r="E229" s="1"/>
    </row>
    <row r="230" spans="1:5" s="21" customFormat="1" ht="12.75">
      <c r="A230" s="1"/>
      <c r="B230" s="1"/>
      <c r="C230" s="1"/>
      <c r="D230" s="1"/>
      <c r="E230" s="1"/>
    </row>
    <row r="231" spans="1:5" s="21" customFormat="1" ht="12.75">
      <c r="A231" s="1"/>
      <c r="B231" s="1"/>
      <c r="C231" s="1"/>
      <c r="D231" s="1"/>
      <c r="E231" s="1"/>
    </row>
    <row r="232" spans="1:5" s="21" customFormat="1" ht="12.75">
      <c r="A232" s="1"/>
      <c r="B232" s="1"/>
      <c r="C232" s="1"/>
      <c r="D232" s="1"/>
      <c r="E232" s="1"/>
    </row>
    <row r="233" spans="1:5" s="21" customFormat="1" ht="12.75">
      <c r="A233" s="1"/>
      <c r="B233" s="1"/>
      <c r="C233" s="1"/>
      <c r="D233" s="1"/>
      <c r="E233" s="1"/>
    </row>
    <row r="234" spans="1:5" s="21" customFormat="1" ht="12.75">
      <c r="A234" s="1"/>
      <c r="B234" s="1"/>
      <c r="C234" s="1"/>
      <c r="D234" s="1"/>
      <c r="E234" s="1"/>
    </row>
    <row r="235" spans="1:5" s="21" customFormat="1" ht="12.75">
      <c r="A235" s="1"/>
      <c r="B235" s="1"/>
      <c r="C235" s="1"/>
      <c r="D235" s="1"/>
      <c r="E235" s="1"/>
    </row>
    <row r="236" spans="1:5" s="21" customFormat="1" ht="12.75">
      <c r="A236" s="1"/>
      <c r="B236" s="1"/>
      <c r="C236" s="1"/>
      <c r="D236" s="1"/>
      <c r="E236" s="1"/>
    </row>
    <row r="237" spans="1:5" s="21" customFormat="1" ht="12.75">
      <c r="A237" s="1"/>
      <c r="B237" s="1"/>
      <c r="C237" s="1"/>
      <c r="D237" s="1"/>
      <c r="E237" s="1"/>
    </row>
    <row r="238" spans="1:5" s="21" customFormat="1" ht="12.75">
      <c r="A238" s="1"/>
      <c r="B238" s="1"/>
      <c r="C238" s="1"/>
      <c r="D238" s="1"/>
      <c r="E238" s="1"/>
    </row>
    <row r="239" spans="1:5" s="21" customFormat="1" ht="12.75">
      <c r="A239" s="1"/>
      <c r="B239" s="1"/>
      <c r="C239" s="1"/>
      <c r="D239" s="1"/>
      <c r="E239" s="1"/>
    </row>
    <row r="240" spans="1:5" s="21" customFormat="1" ht="12.75">
      <c r="A240" s="1"/>
      <c r="B240" s="1"/>
      <c r="C240" s="1"/>
      <c r="D240" s="1"/>
      <c r="E240" s="1"/>
    </row>
    <row r="241" spans="1:5" s="21" customFormat="1" ht="12.75">
      <c r="A241" s="1"/>
      <c r="B241" s="1"/>
      <c r="C241" s="1"/>
      <c r="D241" s="1"/>
      <c r="E241" s="1"/>
    </row>
    <row r="242" spans="1:5" s="21" customFormat="1" ht="12.75">
      <c r="A242" s="1"/>
      <c r="B242" s="1"/>
      <c r="C242" s="1"/>
      <c r="D242" s="1"/>
      <c r="E242" s="1"/>
    </row>
    <row r="243" spans="1:5" s="21" customFormat="1" ht="12.75">
      <c r="A243" s="1"/>
      <c r="B243" s="1"/>
      <c r="C243" s="1"/>
      <c r="D243" s="1"/>
      <c r="E243" s="1"/>
    </row>
    <row r="244" spans="1:5" s="21" customFormat="1" ht="12.75">
      <c r="A244" s="1"/>
      <c r="B244" s="1"/>
      <c r="C244" s="1"/>
      <c r="D244" s="1"/>
      <c r="E244" s="1"/>
    </row>
    <row r="245" spans="1:5" s="21" customFormat="1" ht="12.75">
      <c r="A245" s="1"/>
      <c r="B245" s="1"/>
      <c r="C245" s="1"/>
      <c r="D245" s="1"/>
      <c r="E245" s="1"/>
    </row>
    <row r="246" spans="1:5" s="21" customFormat="1" ht="12.75">
      <c r="A246" s="1"/>
      <c r="B246" s="1"/>
      <c r="C246" s="1"/>
      <c r="D246" s="1"/>
      <c r="E246" s="1"/>
    </row>
    <row r="247" spans="1:5" s="21" customFormat="1" ht="12.75">
      <c r="A247" s="1"/>
      <c r="B247" s="1"/>
      <c r="C247" s="1"/>
      <c r="D247" s="1"/>
      <c r="E247" s="1"/>
    </row>
    <row r="248" spans="1:5" s="21" customFormat="1" ht="12.75">
      <c r="A248" s="1"/>
      <c r="B248" s="1"/>
      <c r="C248" s="1"/>
      <c r="D248" s="1"/>
      <c r="E248" s="1"/>
    </row>
    <row r="249" spans="1:5" s="21" customFormat="1" ht="12.75">
      <c r="A249" s="1"/>
      <c r="B249" s="1"/>
      <c r="C249" s="1"/>
      <c r="D249" s="1"/>
      <c r="E249" s="1"/>
    </row>
    <row r="250" spans="1:5" s="21" customFormat="1" ht="12.75">
      <c r="A250" s="1"/>
      <c r="B250" s="1"/>
      <c r="C250" s="1"/>
      <c r="D250" s="1"/>
      <c r="E250" s="1"/>
    </row>
    <row r="251" spans="1:5" s="21" customFormat="1" ht="12.75">
      <c r="A251" s="1"/>
      <c r="B251" s="1"/>
      <c r="C251" s="1"/>
      <c r="D251" s="1"/>
      <c r="E251" s="1"/>
    </row>
    <row r="252" spans="1:5" s="21" customFormat="1" ht="12.75">
      <c r="A252" s="1"/>
      <c r="B252" s="1"/>
      <c r="C252" s="1"/>
      <c r="D252" s="1"/>
      <c r="E252" s="1"/>
    </row>
    <row r="253" spans="1:5" s="21" customFormat="1" ht="12.75">
      <c r="A253" s="1"/>
      <c r="B253" s="1"/>
      <c r="C253" s="1"/>
      <c r="D253" s="1"/>
      <c r="E253" s="1"/>
    </row>
    <row r="254" spans="1:5" s="21" customFormat="1" ht="12.75">
      <c r="A254" s="1"/>
      <c r="B254" s="1"/>
      <c r="C254" s="1"/>
      <c r="D254" s="1"/>
      <c r="E254" s="1"/>
    </row>
    <row r="255" spans="1:5" s="21" customFormat="1" ht="12.75">
      <c r="A255" s="1"/>
      <c r="B255" s="1"/>
      <c r="C255" s="1"/>
      <c r="D255" s="1"/>
      <c r="E255" s="1"/>
    </row>
    <row r="256" spans="1:5" s="21" customFormat="1" ht="12.75">
      <c r="A256" s="1"/>
      <c r="B256" s="1"/>
      <c r="C256" s="1"/>
      <c r="D256" s="1"/>
      <c r="E256" s="1"/>
    </row>
    <row r="257" spans="1:5" s="21" customFormat="1" ht="12.75">
      <c r="A257" s="1"/>
      <c r="B257" s="1"/>
      <c r="C257" s="1"/>
      <c r="D257" s="1"/>
      <c r="E257" s="1"/>
    </row>
    <row r="258" spans="1:5" s="21" customFormat="1" ht="12.75">
      <c r="A258" s="1"/>
      <c r="B258" s="1"/>
      <c r="C258" s="1"/>
      <c r="D258" s="1"/>
      <c r="E258" s="1"/>
    </row>
    <row r="259" spans="1:5" s="21" customFormat="1" ht="12.75">
      <c r="A259" s="1"/>
      <c r="B259" s="1"/>
      <c r="C259" s="1"/>
      <c r="D259" s="1"/>
      <c r="E259" s="1"/>
    </row>
    <row r="260" spans="1:5" s="21" customFormat="1" ht="12.75">
      <c r="A260" s="1"/>
      <c r="B260" s="1"/>
      <c r="C260" s="1"/>
      <c r="D260" s="1"/>
      <c r="E260" s="1"/>
    </row>
    <row r="261" spans="1:5" s="21" customFormat="1" ht="12.75">
      <c r="A261" s="1"/>
      <c r="B261" s="1"/>
      <c r="C261" s="1"/>
      <c r="D261" s="1"/>
      <c r="E261" s="1"/>
    </row>
    <row r="262" spans="1:5" s="21" customFormat="1" ht="12.75">
      <c r="A262" s="1"/>
      <c r="B262" s="1"/>
      <c r="C262" s="1"/>
      <c r="D262" s="1"/>
      <c r="E262" s="1"/>
    </row>
    <row r="263" spans="1:5" s="21" customFormat="1" ht="12.75">
      <c r="A263" s="1"/>
      <c r="B263" s="1"/>
      <c r="C263" s="1"/>
      <c r="D263" s="1"/>
      <c r="E263" s="1"/>
    </row>
    <row r="264" spans="1:5" s="21" customFormat="1" ht="12.75">
      <c r="A264" s="1"/>
      <c r="B264" s="1"/>
      <c r="C264" s="1"/>
      <c r="D264" s="1"/>
      <c r="E264" s="1"/>
    </row>
    <row r="265" spans="1:5" s="21" customFormat="1" ht="12.75">
      <c r="A265" s="1"/>
      <c r="B265" s="1"/>
      <c r="C265" s="1"/>
      <c r="D265" s="1"/>
      <c r="E265" s="1"/>
    </row>
    <row r="266" spans="1:5" s="21" customFormat="1" ht="12.75">
      <c r="A266" s="1"/>
      <c r="B266" s="1"/>
      <c r="C266" s="1"/>
      <c r="D266" s="1"/>
      <c r="E266" s="1"/>
    </row>
    <row r="267" spans="1:5" s="21" customFormat="1" ht="12.75">
      <c r="A267" s="1"/>
      <c r="B267" s="1"/>
      <c r="C267" s="1"/>
      <c r="D267" s="1"/>
      <c r="E267" s="1"/>
    </row>
    <row r="268" spans="1:5" s="21" customFormat="1" ht="12.75">
      <c r="A268" s="1"/>
      <c r="B268" s="1"/>
      <c r="C268" s="1"/>
      <c r="D268" s="1"/>
      <c r="E268" s="1"/>
    </row>
    <row r="269" spans="1:5" s="21" customFormat="1" ht="12.75">
      <c r="A269" s="1"/>
      <c r="B269" s="1"/>
      <c r="C269" s="1"/>
      <c r="D269" s="1"/>
      <c r="E269" s="1"/>
    </row>
    <row r="270" spans="1:5" s="21" customFormat="1" ht="12.75">
      <c r="A270" s="1"/>
      <c r="B270" s="1"/>
      <c r="C270" s="1"/>
      <c r="D270" s="1"/>
      <c r="E270" s="1"/>
    </row>
    <row r="271" spans="1:5" s="21" customFormat="1" ht="12.75">
      <c r="A271" s="1"/>
      <c r="B271" s="1"/>
      <c r="C271" s="1"/>
      <c r="D271" s="1"/>
      <c r="E271" s="1"/>
    </row>
    <row r="272" spans="1:5" s="21" customFormat="1" ht="12.75">
      <c r="A272" s="1"/>
      <c r="B272" s="1"/>
      <c r="C272" s="1"/>
      <c r="D272" s="1"/>
      <c r="E272" s="1"/>
    </row>
    <row r="273" spans="1:5" s="21" customFormat="1" ht="12.75">
      <c r="A273" s="1"/>
      <c r="B273" s="1"/>
      <c r="C273" s="1"/>
      <c r="D273" s="1"/>
      <c r="E273" s="1"/>
    </row>
    <row r="274" spans="1:5" s="21" customFormat="1" ht="12.75">
      <c r="A274" s="1"/>
      <c r="B274" s="1"/>
      <c r="C274" s="1"/>
      <c r="D274" s="1"/>
      <c r="E274" s="1"/>
    </row>
    <row r="275" spans="1:5" s="21" customFormat="1" ht="12.75">
      <c r="A275" s="1"/>
      <c r="B275" s="1"/>
      <c r="C275" s="1"/>
      <c r="D275" s="1"/>
      <c r="E275" s="1"/>
    </row>
    <row r="276" spans="1:5" s="21" customFormat="1" ht="12.75">
      <c r="A276" s="1"/>
      <c r="B276" s="1"/>
      <c r="C276" s="1"/>
      <c r="D276" s="1"/>
      <c r="E276" s="1"/>
    </row>
    <row r="277" spans="1:5" s="21" customFormat="1" ht="12.75">
      <c r="A277" s="1"/>
      <c r="B277" s="1"/>
      <c r="C277" s="1"/>
      <c r="D277" s="1"/>
      <c r="E277" s="1"/>
    </row>
    <row r="278" spans="1:5" s="21" customFormat="1" ht="12.75">
      <c r="A278" s="1"/>
      <c r="B278" s="1"/>
      <c r="C278" s="1"/>
      <c r="D278" s="1"/>
      <c r="E278" s="1"/>
    </row>
    <row r="279" spans="1:5" s="21" customFormat="1" ht="12.75">
      <c r="A279" s="1"/>
      <c r="B279" s="1"/>
      <c r="C279" s="1"/>
      <c r="D279" s="1"/>
      <c r="E279" s="1"/>
    </row>
    <row r="280" spans="1:5" s="21" customFormat="1" ht="12.75">
      <c r="A280" s="1"/>
      <c r="B280" s="1"/>
      <c r="C280" s="1"/>
      <c r="D280" s="1"/>
      <c r="E280" s="1"/>
    </row>
    <row r="281" spans="1:5" s="21" customFormat="1" ht="12.75">
      <c r="A281" s="1"/>
      <c r="B281" s="1"/>
      <c r="C281" s="1"/>
      <c r="D281" s="1"/>
      <c r="E281" s="1"/>
    </row>
    <row r="282" spans="1:5" s="21" customFormat="1" ht="12.75">
      <c r="A282" s="1"/>
      <c r="B282" s="1"/>
      <c r="C282" s="1"/>
      <c r="D282" s="1"/>
      <c r="E282" s="1"/>
    </row>
    <row r="283" spans="1:5" s="21" customFormat="1" ht="12.75">
      <c r="A283" s="1"/>
      <c r="B283" s="1"/>
      <c r="C283" s="1"/>
      <c r="D283" s="1"/>
      <c r="E283" s="1"/>
    </row>
    <row r="284" spans="1:5" s="21" customFormat="1" ht="12.75">
      <c r="A284" s="1"/>
      <c r="B284" s="1"/>
      <c r="C284" s="1"/>
      <c r="D284" s="1"/>
      <c r="E284" s="1"/>
    </row>
    <row r="285" spans="1:5" s="21" customFormat="1" ht="12.75">
      <c r="A285" s="1"/>
      <c r="B285" s="1"/>
      <c r="C285" s="1"/>
      <c r="D285" s="1"/>
      <c r="E285" s="1"/>
    </row>
    <row r="286" spans="1:5" s="21" customFormat="1" ht="12.75">
      <c r="A286" s="1"/>
      <c r="B286" s="1"/>
      <c r="C286" s="1"/>
      <c r="D286" s="1"/>
      <c r="E286" s="1"/>
    </row>
    <row r="287" spans="1:5" s="21" customFormat="1" ht="12.75">
      <c r="A287" s="1"/>
      <c r="B287" s="1"/>
      <c r="C287" s="1"/>
      <c r="D287" s="1"/>
      <c r="E287" s="1"/>
    </row>
    <row r="288" spans="1:5" s="21" customFormat="1" ht="12.75">
      <c r="A288" s="1"/>
      <c r="B288" s="1"/>
      <c r="C288" s="1"/>
      <c r="D288" s="1"/>
      <c r="E288" s="1"/>
    </row>
    <row r="289" spans="1:5" s="21" customFormat="1" ht="12.75">
      <c r="A289" s="1"/>
      <c r="B289" s="1"/>
      <c r="C289" s="1"/>
      <c r="D289" s="1"/>
      <c r="E289" s="1"/>
    </row>
    <row r="290" spans="1:5" s="21" customFormat="1" ht="12.75">
      <c r="A290" s="1"/>
      <c r="B290" s="1"/>
      <c r="C290" s="1"/>
      <c r="D290" s="1"/>
      <c r="E290" s="1"/>
    </row>
    <row r="291" spans="1:5" s="21" customFormat="1" ht="12.75">
      <c r="A291" s="1"/>
      <c r="B291" s="1"/>
      <c r="C291" s="1"/>
      <c r="D291" s="1"/>
      <c r="E291" s="1"/>
    </row>
    <row r="292" spans="1:5" s="21" customFormat="1" ht="12.75">
      <c r="A292" s="1"/>
      <c r="B292" s="1"/>
      <c r="C292" s="1"/>
      <c r="D292" s="1"/>
      <c r="E292" s="1"/>
    </row>
    <row r="293" spans="1:5" s="21" customFormat="1" ht="12.75">
      <c r="A293" s="1"/>
      <c r="B293" s="1"/>
      <c r="C293" s="1"/>
      <c r="D293" s="1"/>
      <c r="E293" s="1"/>
    </row>
    <row r="294" spans="1:5" s="21" customFormat="1" ht="12.75">
      <c r="A294" s="1"/>
      <c r="B294" s="1"/>
      <c r="C294" s="1"/>
      <c r="D294" s="1"/>
      <c r="E294" s="1"/>
    </row>
    <row r="295" spans="1:5" s="21" customFormat="1" ht="12.75">
      <c r="A295" s="1"/>
      <c r="B295" s="1"/>
      <c r="C295" s="1"/>
      <c r="D295" s="1"/>
      <c r="E295" s="1"/>
    </row>
    <row r="296" spans="1:5" s="21" customFormat="1" ht="12.75">
      <c r="A296" s="1"/>
      <c r="B296" s="1"/>
      <c r="C296" s="1"/>
      <c r="D296" s="1"/>
      <c r="E296" s="1"/>
    </row>
    <row r="297" spans="1:5" s="21" customFormat="1" ht="12.75">
      <c r="A297" s="1"/>
      <c r="B297" s="1"/>
      <c r="C297" s="1"/>
      <c r="D297" s="1"/>
      <c r="E297" s="1"/>
    </row>
    <row r="298" spans="1:5" s="21" customFormat="1" ht="12.75">
      <c r="A298" s="1"/>
      <c r="B298" s="1"/>
      <c r="C298" s="1"/>
      <c r="D298" s="1"/>
      <c r="E298" s="1"/>
    </row>
    <row r="299" spans="1:5" s="21" customFormat="1" ht="12.75">
      <c r="A299" s="1"/>
      <c r="B299" s="1"/>
      <c r="C299" s="1"/>
      <c r="D299" s="1"/>
      <c r="E299" s="1"/>
    </row>
    <row r="300" spans="1:5" s="21" customFormat="1" ht="12.75">
      <c r="A300" s="1"/>
      <c r="B300" s="1"/>
      <c r="C300" s="1"/>
      <c r="D300" s="1"/>
      <c r="E300" s="1"/>
    </row>
    <row r="301" spans="1:5" s="21" customFormat="1" ht="12.75">
      <c r="A301" s="1"/>
      <c r="B301" s="1"/>
      <c r="C301" s="1"/>
      <c r="D301" s="1"/>
      <c r="E301" s="1"/>
    </row>
    <row r="302" spans="1:5" s="21" customFormat="1" ht="12.75">
      <c r="A302" s="1"/>
      <c r="B302" s="1"/>
      <c r="C302" s="1"/>
      <c r="D302" s="1"/>
      <c r="E302" s="1"/>
    </row>
    <row r="303" spans="1:5" s="21" customFormat="1" ht="12.75">
      <c r="A303" s="1"/>
      <c r="B303" s="1"/>
      <c r="C303" s="1"/>
      <c r="D303" s="1"/>
      <c r="E303" s="1"/>
    </row>
    <row r="304" spans="1:5" s="21" customFormat="1" ht="12.75">
      <c r="A304" s="1"/>
      <c r="B304" s="1"/>
      <c r="C304" s="1"/>
      <c r="D304" s="1"/>
      <c r="E304" s="1"/>
    </row>
    <row r="305" spans="1:5" s="21" customFormat="1" ht="12.75">
      <c r="A305" s="1"/>
      <c r="B305" s="1"/>
      <c r="C305" s="1"/>
      <c r="D305" s="1"/>
      <c r="E305" s="1"/>
    </row>
    <row r="306" spans="1:5" s="21" customFormat="1" ht="12.75">
      <c r="A306" s="1"/>
      <c r="B306" s="1"/>
      <c r="C306" s="1"/>
      <c r="D306" s="1"/>
      <c r="E306" s="1"/>
    </row>
    <row r="307" spans="1:5" s="21" customFormat="1" ht="12.75">
      <c r="A307" s="1"/>
      <c r="B307" s="1"/>
      <c r="C307" s="1"/>
      <c r="D307" s="1"/>
      <c r="E307" s="1"/>
    </row>
    <row r="308" spans="1:5" s="21" customFormat="1" ht="12.75">
      <c r="A308" s="1"/>
      <c r="B308" s="1"/>
      <c r="C308" s="1"/>
      <c r="D308" s="1"/>
      <c r="E308" s="1"/>
    </row>
    <row r="309" spans="1:5" s="21" customFormat="1" ht="12.75">
      <c r="A309" s="1"/>
      <c r="B309" s="1"/>
      <c r="C309" s="1"/>
      <c r="D309" s="1"/>
      <c r="E309" s="1"/>
    </row>
    <row r="310" spans="1:5" s="21" customFormat="1" ht="12.75">
      <c r="A310" s="1"/>
      <c r="B310" s="1"/>
      <c r="C310" s="1"/>
      <c r="D310" s="1"/>
      <c r="E310" s="1"/>
    </row>
    <row r="311" spans="1:5" s="21" customFormat="1" ht="12.75">
      <c r="A311" s="1"/>
      <c r="B311" s="1"/>
      <c r="C311" s="1"/>
      <c r="D311" s="1"/>
      <c r="E311" s="1"/>
    </row>
    <row r="312" spans="1:5" s="21" customFormat="1" ht="12.75">
      <c r="A312" s="1"/>
      <c r="B312" s="1"/>
      <c r="C312" s="1"/>
      <c r="D312" s="1"/>
      <c r="E312" s="1"/>
    </row>
    <row r="313" spans="1:5" s="21" customFormat="1" ht="12.75">
      <c r="A313" s="1"/>
      <c r="B313" s="1"/>
      <c r="C313" s="1"/>
      <c r="D313" s="1"/>
      <c r="E313" s="1"/>
    </row>
    <row r="314" spans="1:5" s="21" customFormat="1" ht="12.75">
      <c r="A314" s="1"/>
      <c r="B314" s="1"/>
      <c r="C314" s="1"/>
      <c r="D314" s="1"/>
      <c r="E314" s="1"/>
    </row>
    <row r="315" spans="1:5" s="21" customFormat="1" ht="12.75">
      <c r="A315" s="1"/>
      <c r="B315" s="1"/>
      <c r="C315" s="1"/>
      <c r="D315" s="1"/>
      <c r="E315" s="1"/>
    </row>
    <row r="316" spans="1:5" s="21" customFormat="1" ht="12.75">
      <c r="A316" s="1"/>
      <c r="B316" s="1"/>
      <c r="C316" s="1"/>
      <c r="D316" s="1"/>
      <c r="E316" s="1"/>
    </row>
    <row r="317" spans="1:5" s="21" customFormat="1" ht="12.75">
      <c r="A317" s="1"/>
      <c r="B317" s="1"/>
      <c r="C317" s="1"/>
      <c r="D317" s="1"/>
      <c r="E317" s="1"/>
    </row>
    <row r="318" spans="1:5" s="21" customFormat="1" ht="12.75">
      <c r="A318" s="1"/>
      <c r="B318" s="1"/>
      <c r="C318" s="1"/>
      <c r="D318" s="1"/>
      <c r="E318" s="1"/>
    </row>
    <row r="319" spans="1:5" s="21" customFormat="1" ht="12.75">
      <c r="A319" s="1"/>
      <c r="B319" s="1"/>
      <c r="C319" s="1"/>
      <c r="D319" s="1"/>
      <c r="E319" s="1"/>
    </row>
    <row r="320" spans="1:5" s="21" customFormat="1" ht="12.75">
      <c r="A320" s="1"/>
      <c r="B320" s="1"/>
      <c r="C320" s="1"/>
      <c r="D320" s="1"/>
      <c r="E320" s="1"/>
    </row>
    <row r="321" spans="1:5" s="21" customFormat="1" ht="12.75">
      <c r="A321" s="1"/>
      <c r="B321" s="1"/>
      <c r="C321" s="1"/>
      <c r="D321" s="1"/>
      <c r="E321" s="1"/>
    </row>
    <row r="322" spans="1:5" s="21" customFormat="1" ht="12.75">
      <c r="A322" s="1"/>
      <c r="B322" s="1"/>
      <c r="C322" s="1"/>
      <c r="D322" s="1"/>
      <c r="E322" s="1"/>
    </row>
    <row r="323" spans="1:5" s="21" customFormat="1" ht="12.75">
      <c r="A323" s="1"/>
      <c r="B323" s="1"/>
      <c r="C323" s="1"/>
      <c r="D323" s="1"/>
      <c r="E323" s="1"/>
    </row>
    <row r="324" spans="1:5" s="21" customFormat="1" ht="12.75">
      <c r="A324" s="1"/>
      <c r="B324" s="1"/>
      <c r="C324" s="1"/>
      <c r="D324" s="1"/>
      <c r="E324" s="1"/>
    </row>
    <row r="325" spans="1:5" s="21" customFormat="1" ht="12.75">
      <c r="A325" s="1"/>
      <c r="B325" s="1"/>
      <c r="C325" s="1"/>
      <c r="D325" s="1"/>
      <c r="E325" s="1"/>
    </row>
    <row r="326" spans="1:5" s="21" customFormat="1" ht="12.75">
      <c r="A326" s="1"/>
      <c r="B326" s="1"/>
      <c r="C326" s="1"/>
      <c r="D326" s="1"/>
      <c r="E326" s="1"/>
    </row>
    <row r="327" spans="1:5" s="21" customFormat="1" ht="12.75">
      <c r="A327" s="1"/>
      <c r="B327" s="1"/>
      <c r="C327" s="1"/>
      <c r="D327" s="1"/>
      <c r="E327" s="1"/>
    </row>
    <row r="328" spans="1:5" s="21" customFormat="1" ht="12.75">
      <c r="A328" s="1"/>
      <c r="B328" s="1"/>
      <c r="C328" s="1"/>
      <c r="D328" s="1"/>
      <c r="E328" s="1"/>
    </row>
    <row r="329" spans="1:5" s="21" customFormat="1" ht="12.75">
      <c r="A329" s="1"/>
      <c r="B329" s="1"/>
      <c r="C329" s="1"/>
      <c r="D329" s="1"/>
      <c r="E329" s="1"/>
    </row>
    <row r="330" spans="1:5" s="21" customFormat="1" ht="12.75">
      <c r="A330" s="1"/>
      <c r="B330" s="1"/>
      <c r="C330" s="1"/>
      <c r="D330" s="1"/>
      <c r="E330" s="1"/>
    </row>
    <row r="331" spans="1:5" s="21" customFormat="1" ht="12.75">
      <c r="A331" s="1"/>
      <c r="B331" s="1"/>
      <c r="C331" s="1"/>
      <c r="D331" s="1"/>
      <c r="E331" s="1"/>
    </row>
    <row r="332" spans="1:5" s="21" customFormat="1" ht="12.75">
      <c r="A332" s="1"/>
      <c r="B332" s="1"/>
      <c r="C332" s="1"/>
      <c r="D332" s="1"/>
      <c r="E332" s="1"/>
    </row>
    <row r="333" spans="1:5" s="21" customFormat="1" ht="12.75">
      <c r="A333" s="1"/>
      <c r="B333" s="1"/>
      <c r="C333" s="1"/>
      <c r="D333" s="1"/>
      <c r="E333" s="1"/>
    </row>
    <row r="334" spans="1:5" s="21" customFormat="1" ht="12.75">
      <c r="A334" s="1"/>
      <c r="B334" s="1"/>
      <c r="C334" s="1"/>
      <c r="D334" s="1"/>
      <c r="E334" s="1"/>
    </row>
    <row r="335" spans="1:5" s="21" customFormat="1" ht="12.75">
      <c r="A335" s="1"/>
      <c r="B335" s="1"/>
      <c r="C335" s="1"/>
      <c r="D335" s="1"/>
      <c r="E335" s="1"/>
    </row>
    <row r="336" spans="1:5" s="21" customFormat="1" ht="12.75">
      <c r="A336" s="1"/>
      <c r="B336" s="1"/>
      <c r="C336" s="1"/>
      <c r="D336" s="1"/>
      <c r="E336" s="1"/>
    </row>
    <row r="337" spans="1:5" s="21" customFormat="1" ht="12.75">
      <c r="A337" s="1"/>
      <c r="B337" s="1"/>
      <c r="C337" s="1"/>
      <c r="D337" s="1"/>
      <c r="E337" s="1"/>
    </row>
    <row r="338" spans="1:5" s="21" customFormat="1" ht="12.75">
      <c r="A338" s="1"/>
      <c r="B338" s="1"/>
      <c r="C338" s="1"/>
      <c r="D338" s="1"/>
      <c r="E338" s="1"/>
    </row>
    <row r="339" spans="1:5" s="21" customFormat="1" ht="12.75">
      <c r="A339" s="1"/>
      <c r="B339" s="1"/>
      <c r="C339" s="1"/>
      <c r="D339" s="1"/>
      <c r="E339" s="1"/>
    </row>
    <row r="340" spans="1:5" s="21" customFormat="1" ht="12.75">
      <c r="A340" s="1"/>
      <c r="B340" s="1"/>
      <c r="C340" s="1"/>
      <c r="D340" s="1"/>
      <c r="E340" s="1"/>
    </row>
    <row r="341" spans="1:5" s="21" customFormat="1" ht="12.75">
      <c r="A341" s="1"/>
      <c r="B341" s="1"/>
      <c r="C341" s="1"/>
      <c r="D341" s="1"/>
      <c r="E341" s="1"/>
    </row>
    <row r="342" spans="1:5" s="21" customFormat="1" ht="12.75">
      <c r="A342" s="1"/>
      <c r="B342" s="1"/>
      <c r="C342" s="1"/>
      <c r="D342" s="1"/>
      <c r="E342" s="1"/>
    </row>
    <row r="343" spans="1:5" s="21" customFormat="1" ht="12.75">
      <c r="A343" s="1"/>
      <c r="B343" s="1"/>
      <c r="C343" s="1"/>
      <c r="D343" s="1"/>
      <c r="E343" s="1"/>
    </row>
    <row r="344" spans="1:5" s="21" customFormat="1" ht="12.75">
      <c r="A344" s="1"/>
      <c r="B344" s="1"/>
      <c r="C344" s="1"/>
      <c r="D344" s="1"/>
      <c r="E344" s="1"/>
    </row>
    <row r="345" spans="1:5" s="21" customFormat="1" ht="12.75">
      <c r="A345" s="1"/>
      <c r="B345" s="1"/>
      <c r="C345" s="1"/>
      <c r="D345" s="1"/>
      <c r="E345" s="1"/>
    </row>
    <row r="346" spans="1:5" s="21" customFormat="1" ht="12.75">
      <c r="A346" s="1"/>
      <c r="B346" s="1"/>
      <c r="C346" s="1"/>
      <c r="D346" s="1"/>
      <c r="E346" s="1"/>
    </row>
    <row r="347" spans="1:5" s="21" customFormat="1" ht="12.75">
      <c r="A347" s="1"/>
      <c r="B347" s="1"/>
      <c r="C347" s="1"/>
      <c r="D347" s="1"/>
      <c r="E347" s="1"/>
    </row>
    <row r="348" spans="1:5" s="21" customFormat="1" ht="12.75">
      <c r="A348" s="1"/>
      <c r="B348" s="1"/>
      <c r="C348" s="1"/>
      <c r="D348" s="1"/>
      <c r="E348" s="1"/>
    </row>
    <row r="349" spans="1:5" s="21" customFormat="1" ht="12.75">
      <c r="A349" s="1"/>
      <c r="B349" s="1"/>
      <c r="C349" s="1"/>
      <c r="D349" s="1"/>
      <c r="E349" s="1"/>
    </row>
    <row r="350" spans="1:5" s="21" customFormat="1" ht="12.75">
      <c r="A350" s="1"/>
      <c r="B350" s="1"/>
      <c r="C350" s="1"/>
      <c r="D350" s="1"/>
      <c r="E350" s="1"/>
    </row>
    <row r="351" spans="1:5" s="21" customFormat="1" ht="12.75">
      <c r="A351" s="1"/>
      <c r="B351" s="1"/>
      <c r="C351" s="1"/>
      <c r="D351" s="1"/>
      <c r="E351" s="1"/>
    </row>
    <row r="352" spans="1:5" s="21" customFormat="1" ht="12.75">
      <c r="A352" s="1"/>
      <c r="B352" s="1"/>
      <c r="C352" s="1"/>
      <c r="D352" s="1"/>
      <c r="E352" s="1"/>
    </row>
    <row r="353" spans="1:5" s="21" customFormat="1" ht="12.75">
      <c r="A353" s="1"/>
      <c r="B353" s="1"/>
      <c r="C353" s="1"/>
      <c r="D353" s="1"/>
      <c r="E353" s="1"/>
    </row>
    <row r="354" spans="1:5" s="21" customFormat="1" ht="12.75">
      <c r="A354" s="1"/>
      <c r="B354" s="1"/>
      <c r="C354" s="1"/>
      <c r="D354" s="1"/>
      <c r="E354" s="1"/>
    </row>
    <row r="355" spans="1:5" s="21" customFormat="1" ht="12.75">
      <c r="A355" s="1"/>
      <c r="B355" s="1"/>
      <c r="C355" s="1"/>
      <c r="D355" s="1"/>
      <c r="E355" s="1"/>
    </row>
    <row r="356" spans="1:5" s="21" customFormat="1" ht="12.75">
      <c r="A356" s="1"/>
      <c r="B356" s="1"/>
      <c r="C356" s="1"/>
      <c r="D356" s="1"/>
      <c r="E356" s="1"/>
    </row>
    <row r="357" spans="1:5" s="21" customFormat="1" ht="12.75">
      <c r="A357" s="1"/>
      <c r="B357" s="1"/>
      <c r="C357" s="1"/>
      <c r="D357" s="1"/>
      <c r="E357" s="1"/>
    </row>
    <row r="358" spans="1:5" s="21" customFormat="1" ht="12.75">
      <c r="A358" s="1"/>
      <c r="B358" s="1"/>
      <c r="C358" s="1"/>
      <c r="D358" s="1"/>
      <c r="E358" s="1"/>
    </row>
    <row r="359" spans="1:5" s="21" customFormat="1" ht="12.75">
      <c r="A359" s="1"/>
      <c r="B359" s="1"/>
      <c r="C359" s="1"/>
      <c r="D359" s="1"/>
      <c r="E359" s="1"/>
    </row>
    <row r="360" spans="1:5" s="21" customFormat="1" ht="12.75">
      <c r="A360" s="1"/>
      <c r="B360" s="1"/>
      <c r="C360" s="1"/>
      <c r="D360" s="1"/>
      <c r="E360" s="1"/>
    </row>
    <row r="361" spans="1:5" s="21" customFormat="1" ht="12.75">
      <c r="A361" s="1"/>
      <c r="B361" s="1"/>
      <c r="C361" s="1"/>
      <c r="D361" s="1"/>
      <c r="E361" s="1"/>
    </row>
    <row r="362" spans="1:5" s="21" customFormat="1" ht="12.75">
      <c r="A362" s="1"/>
      <c r="B362" s="1"/>
      <c r="C362" s="1"/>
      <c r="D362" s="1"/>
      <c r="E362" s="1"/>
    </row>
    <row r="363" spans="1:5" s="21" customFormat="1" ht="12.75">
      <c r="A363" s="1"/>
      <c r="B363" s="1"/>
      <c r="C363" s="1"/>
      <c r="D363" s="1"/>
      <c r="E363" s="1"/>
    </row>
    <row r="364" spans="1:5" s="21" customFormat="1" ht="12.75">
      <c r="A364" s="1"/>
      <c r="B364" s="1"/>
      <c r="C364" s="1"/>
      <c r="D364" s="1"/>
      <c r="E364" s="1"/>
    </row>
    <row r="365" spans="1:5" s="21" customFormat="1" ht="12.75">
      <c r="A365" s="1"/>
      <c r="B365" s="1"/>
      <c r="C365" s="1"/>
      <c r="D365" s="1"/>
      <c r="E365" s="1"/>
    </row>
    <row r="366" spans="1:5" s="21" customFormat="1" ht="12.75">
      <c r="A366" s="1"/>
      <c r="B366" s="1"/>
      <c r="C366" s="1"/>
      <c r="D366" s="1"/>
      <c r="E366" s="1"/>
    </row>
    <row r="367" spans="1:5" s="21" customFormat="1" ht="12.75">
      <c r="A367" s="1"/>
      <c r="B367" s="1"/>
      <c r="C367" s="1"/>
      <c r="D367" s="1"/>
      <c r="E367" s="1"/>
    </row>
    <row r="368" spans="1:5" s="21" customFormat="1" ht="12.75">
      <c r="A368" s="1"/>
      <c r="B368" s="1"/>
      <c r="C368" s="1"/>
      <c r="D368" s="1"/>
      <c r="E368" s="1"/>
    </row>
    <row r="369" spans="1:5" s="21" customFormat="1" ht="12.75">
      <c r="A369" s="1"/>
      <c r="B369" s="1"/>
      <c r="C369" s="1"/>
      <c r="D369" s="1"/>
      <c r="E369" s="1"/>
    </row>
    <row r="370" spans="1:5" s="21" customFormat="1" ht="12.75">
      <c r="A370" s="1"/>
      <c r="B370" s="1"/>
      <c r="C370" s="1"/>
      <c r="D370" s="1"/>
      <c r="E370" s="1"/>
    </row>
    <row r="371" spans="1:5" s="21" customFormat="1" ht="12.75">
      <c r="A371" s="1"/>
      <c r="B371" s="1"/>
      <c r="C371" s="1"/>
      <c r="D371" s="1"/>
      <c r="E371" s="1"/>
    </row>
    <row r="372" spans="1:5" s="21" customFormat="1" ht="12.75">
      <c r="A372" s="1"/>
      <c r="B372" s="1"/>
      <c r="C372" s="1"/>
      <c r="D372" s="1"/>
      <c r="E372" s="1"/>
    </row>
  </sheetData>
  <mergeCells count="1">
    <mergeCell ref="A32:E32"/>
  </mergeCells>
  <printOptions horizontalCentered="1"/>
  <pageMargins left="0.75" right="0.75" top="1" bottom="1" header="0.5" footer="0.5"/>
  <pageSetup fitToHeight="1" fitToWidth="1" horizontalDpi="600" verticalDpi="600" orientation="portrait" scale="94" r:id="rId1"/>
</worksheet>
</file>

<file path=xl/worksheets/sheet19.xml><?xml version="1.0" encoding="utf-8"?>
<worksheet xmlns="http://schemas.openxmlformats.org/spreadsheetml/2006/main" xmlns:r="http://schemas.openxmlformats.org/officeDocument/2006/relationships">
  <sheetPr>
    <pageSetUpPr fitToPage="1"/>
  </sheetPr>
  <dimension ref="A2:H40"/>
  <sheetViews>
    <sheetView workbookViewId="0" topLeftCell="A1">
      <selection activeCell="A1" sqref="A1"/>
    </sheetView>
  </sheetViews>
  <sheetFormatPr defaultColWidth="9.33203125" defaultRowHeight="12.75"/>
  <cols>
    <col min="1" max="1" width="22.16015625" style="1" customWidth="1"/>
    <col min="2" max="5" width="14.83203125" style="1" customWidth="1"/>
    <col min="6" max="16384" width="9.33203125" style="1" customWidth="1"/>
  </cols>
  <sheetData>
    <row r="2" spans="1:5" ht="12.75">
      <c r="A2" s="48" t="s">
        <v>195</v>
      </c>
      <c r="B2" s="49"/>
      <c r="C2" s="49"/>
      <c r="D2" s="49"/>
      <c r="E2" s="49"/>
    </row>
    <row r="3" spans="1:5" ht="12.75">
      <c r="A3" s="50" t="s">
        <v>196</v>
      </c>
      <c r="B3" s="49"/>
      <c r="C3" s="49"/>
      <c r="D3" s="49"/>
      <c r="E3" s="49"/>
    </row>
    <row r="4" spans="1:5" ht="12.75">
      <c r="A4" s="48" t="s">
        <v>197</v>
      </c>
      <c r="B4" s="49"/>
      <c r="C4" s="49"/>
      <c r="D4" s="49"/>
      <c r="E4" s="49"/>
    </row>
    <row r="5" spans="1:5" ht="12.75">
      <c r="A5" s="48" t="s">
        <v>287</v>
      </c>
      <c r="B5" s="49"/>
      <c r="C5" s="49"/>
      <c r="D5" s="49"/>
      <c r="E5" s="49"/>
    </row>
    <row r="6" spans="1:5" ht="12.75">
      <c r="A6" s="48" t="s">
        <v>303</v>
      </c>
      <c r="B6" s="49"/>
      <c r="C6" s="49"/>
      <c r="D6" s="49"/>
      <c r="E6" s="49"/>
    </row>
    <row r="7" spans="1:5" ht="25.5">
      <c r="A7" s="216" t="s">
        <v>198</v>
      </c>
      <c r="B7" s="206" t="s">
        <v>238</v>
      </c>
      <c r="C7" s="207"/>
      <c r="D7" s="206" t="s">
        <v>239</v>
      </c>
      <c r="E7" s="207"/>
    </row>
    <row r="8" spans="1:5" ht="12.75">
      <c r="A8" s="255"/>
      <c r="B8" s="54" t="s">
        <v>24</v>
      </c>
      <c r="C8" s="55" t="s">
        <v>107</v>
      </c>
      <c r="D8" s="55" t="s">
        <v>24</v>
      </c>
      <c r="E8" s="55" t="s">
        <v>107</v>
      </c>
    </row>
    <row r="9" spans="1:5" ht="19.5" customHeight="1">
      <c r="A9" s="81" t="s">
        <v>89</v>
      </c>
      <c r="B9" s="82">
        <v>1637</v>
      </c>
      <c r="C9" s="106">
        <v>100</v>
      </c>
      <c r="D9" s="82">
        <v>499</v>
      </c>
      <c r="E9" s="106">
        <v>100</v>
      </c>
    </row>
    <row r="10" spans="1:8" ht="19.5" customHeight="1">
      <c r="A10" s="134" t="s">
        <v>199</v>
      </c>
      <c r="B10" s="76">
        <v>794</v>
      </c>
      <c r="C10" s="77">
        <v>48.503359804520464</v>
      </c>
      <c r="D10" s="76">
        <v>70</v>
      </c>
      <c r="E10" s="77">
        <v>14.02805611222445</v>
      </c>
      <c r="H10" s="26"/>
    </row>
    <row r="11" spans="1:5" ht="19.5" customHeight="1">
      <c r="A11" s="134" t="s">
        <v>200</v>
      </c>
      <c r="B11" s="76">
        <v>536</v>
      </c>
      <c r="C11" s="77">
        <v>32.74282223579719</v>
      </c>
      <c r="D11" s="76">
        <v>61</v>
      </c>
      <c r="E11" s="77">
        <v>12.224448897795591</v>
      </c>
    </row>
    <row r="12" spans="1:5" ht="19.5" customHeight="1">
      <c r="A12" s="134" t="s">
        <v>201</v>
      </c>
      <c r="B12" s="208">
        <v>177</v>
      </c>
      <c r="C12" s="77">
        <v>10.812461820403177</v>
      </c>
      <c r="D12" s="76">
        <v>140</v>
      </c>
      <c r="E12" s="77">
        <v>28.0561122244489</v>
      </c>
    </row>
    <row r="13" spans="1:5" ht="19.5" customHeight="1">
      <c r="A13" s="134" t="s">
        <v>202</v>
      </c>
      <c r="B13" s="76">
        <v>25</v>
      </c>
      <c r="C13" s="77">
        <v>1.5271838729383016</v>
      </c>
      <c r="D13" s="76">
        <v>13</v>
      </c>
      <c r="E13" s="77">
        <v>2.6052104208416833</v>
      </c>
    </row>
    <row r="14" spans="1:5" ht="19.5" customHeight="1">
      <c r="A14" s="134" t="s">
        <v>218</v>
      </c>
      <c r="B14" s="76">
        <v>11</v>
      </c>
      <c r="C14" s="77">
        <v>0.6719609040928528</v>
      </c>
      <c r="D14" s="76">
        <v>2</v>
      </c>
      <c r="E14" s="78" t="s">
        <v>289</v>
      </c>
    </row>
    <row r="15" spans="1:5" ht="19.5" customHeight="1">
      <c r="A15" s="134" t="s">
        <v>204</v>
      </c>
      <c r="B15" s="76">
        <v>8</v>
      </c>
      <c r="C15" s="77">
        <v>0.4886988393402566</v>
      </c>
      <c r="D15" s="76">
        <v>7</v>
      </c>
      <c r="E15" s="77">
        <v>1.402805611222445</v>
      </c>
    </row>
    <row r="16" spans="1:5" ht="19.5" customHeight="1">
      <c r="A16" s="134" t="s">
        <v>205</v>
      </c>
      <c r="B16" s="76">
        <v>7</v>
      </c>
      <c r="C16" s="77">
        <v>0.42761148442272445</v>
      </c>
      <c r="D16" s="76">
        <v>10</v>
      </c>
      <c r="E16" s="77">
        <v>2.004008016032064</v>
      </c>
    </row>
    <row r="17" spans="1:5" ht="19.5" customHeight="1">
      <c r="A17" s="134" t="s">
        <v>214</v>
      </c>
      <c r="B17" s="76">
        <v>7</v>
      </c>
      <c r="C17" s="77">
        <v>0.42761148442272445</v>
      </c>
      <c r="D17" s="76">
        <v>1</v>
      </c>
      <c r="E17" s="78" t="s">
        <v>289</v>
      </c>
    </row>
    <row r="18" spans="1:5" ht="19.5" customHeight="1">
      <c r="A18" s="134" t="s">
        <v>206</v>
      </c>
      <c r="B18" s="79">
        <v>7</v>
      </c>
      <c r="C18" s="77">
        <v>0.42761148442272445</v>
      </c>
      <c r="D18" s="79">
        <v>5</v>
      </c>
      <c r="E18" s="78" t="s">
        <v>289</v>
      </c>
    </row>
    <row r="19" spans="1:5" ht="19.5" customHeight="1">
      <c r="A19" s="134" t="s">
        <v>268</v>
      </c>
      <c r="B19" s="76">
        <v>6</v>
      </c>
      <c r="C19" s="77">
        <v>0.3665241295051924</v>
      </c>
      <c r="D19" s="76">
        <v>5</v>
      </c>
      <c r="E19" s="78" t="s">
        <v>289</v>
      </c>
    </row>
    <row r="20" spans="1:5" ht="19.5" customHeight="1">
      <c r="A20" s="134" t="s">
        <v>225</v>
      </c>
      <c r="B20" s="76">
        <v>5</v>
      </c>
      <c r="C20" s="78" t="s">
        <v>289</v>
      </c>
      <c r="D20" s="79" t="s">
        <v>27</v>
      </c>
      <c r="E20" s="79" t="s">
        <v>27</v>
      </c>
    </row>
    <row r="21" spans="1:5" ht="19.5" customHeight="1">
      <c r="A21" s="134" t="s">
        <v>216</v>
      </c>
      <c r="B21" s="79">
        <v>5</v>
      </c>
      <c r="C21" s="78" t="s">
        <v>289</v>
      </c>
      <c r="D21" s="79">
        <v>5</v>
      </c>
      <c r="E21" s="78" t="s">
        <v>289</v>
      </c>
    </row>
    <row r="22" spans="1:5" ht="19.5" customHeight="1">
      <c r="A22" s="134" t="s">
        <v>207</v>
      </c>
      <c r="B22" s="76">
        <v>4</v>
      </c>
      <c r="C22" s="78" t="s">
        <v>289</v>
      </c>
      <c r="D22" s="194">
        <v>5</v>
      </c>
      <c r="E22" s="78" t="s">
        <v>289</v>
      </c>
    </row>
    <row r="23" spans="1:5" ht="19.5" customHeight="1">
      <c r="A23" s="134" t="s">
        <v>209</v>
      </c>
      <c r="B23" s="76">
        <v>4</v>
      </c>
      <c r="C23" s="78" t="s">
        <v>289</v>
      </c>
      <c r="D23" s="79">
        <v>4</v>
      </c>
      <c r="E23" s="77">
        <v>0.8016032064128256</v>
      </c>
    </row>
    <row r="24" spans="1:5" ht="19.5" customHeight="1">
      <c r="A24" s="134" t="s">
        <v>286</v>
      </c>
      <c r="B24" s="79">
        <v>3</v>
      </c>
      <c r="C24" s="78" t="s">
        <v>289</v>
      </c>
      <c r="D24" s="79">
        <v>2</v>
      </c>
      <c r="E24" s="78" t="s">
        <v>289</v>
      </c>
    </row>
    <row r="25" spans="1:5" ht="19.5" customHeight="1">
      <c r="A25" s="134" t="s">
        <v>224</v>
      </c>
      <c r="B25" s="76">
        <v>3</v>
      </c>
      <c r="C25" s="78" t="s">
        <v>289</v>
      </c>
      <c r="D25" s="116">
        <v>2</v>
      </c>
      <c r="E25" s="77">
        <v>0.4008016032064128</v>
      </c>
    </row>
    <row r="26" spans="1:5" ht="19.5" customHeight="1">
      <c r="A26" s="134" t="s">
        <v>203</v>
      </c>
      <c r="B26" s="76">
        <v>2</v>
      </c>
      <c r="C26" s="78" t="s">
        <v>289</v>
      </c>
      <c r="D26" s="76">
        <v>17</v>
      </c>
      <c r="E26" s="77">
        <v>3.406813627254509</v>
      </c>
    </row>
    <row r="27" spans="1:5" ht="19.5" customHeight="1">
      <c r="A27" s="134" t="s">
        <v>215</v>
      </c>
      <c r="B27" s="76">
        <v>1</v>
      </c>
      <c r="C27" s="78" t="s">
        <v>289</v>
      </c>
      <c r="D27" s="208">
        <v>1</v>
      </c>
      <c r="E27" s="78" t="s">
        <v>289</v>
      </c>
    </row>
    <row r="28" spans="1:5" ht="19.5" customHeight="1">
      <c r="A28" s="134" t="s">
        <v>210</v>
      </c>
      <c r="B28" s="76">
        <v>1</v>
      </c>
      <c r="C28" s="78" t="s">
        <v>289</v>
      </c>
      <c r="D28" s="208">
        <v>3</v>
      </c>
      <c r="E28" s="77">
        <v>0.6012024048096193</v>
      </c>
    </row>
    <row r="29" spans="1:5" ht="19.5" customHeight="1">
      <c r="A29" s="134" t="s">
        <v>267</v>
      </c>
      <c r="B29" s="76">
        <v>1</v>
      </c>
      <c r="C29" s="78" t="s">
        <v>289</v>
      </c>
      <c r="D29" s="79">
        <v>2</v>
      </c>
      <c r="E29" s="78" t="s">
        <v>289</v>
      </c>
    </row>
    <row r="30" spans="1:5" ht="19.5" customHeight="1">
      <c r="A30" s="134" t="s">
        <v>217</v>
      </c>
      <c r="B30" s="79" t="s">
        <v>27</v>
      </c>
      <c r="C30" s="79" t="s">
        <v>27</v>
      </c>
      <c r="D30" s="79">
        <v>3</v>
      </c>
      <c r="E30" s="79" t="s">
        <v>27</v>
      </c>
    </row>
    <row r="31" spans="1:5" ht="19.5" customHeight="1">
      <c r="A31" s="134" t="s">
        <v>208</v>
      </c>
      <c r="B31" s="79" t="s">
        <v>27</v>
      </c>
      <c r="C31" s="79" t="s">
        <v>27</v>
      </c>
      <c r="D31" s="79">
        <v>1</v>
      </c>
      <c r="E31" s="78" t="s">
        <v>289</v>
      </c>
    </row>
    <row r="32" spans="1:5" ht="19.5" customHeight="1">
      <c r="A32" s="134"/>
      <c r="B32" s="79"/>
      <c r="C32" s="77"/>
      <c r="D32" s="208"/>
      <c r="E32" s="77"/>
    </row>
    <row r="33" spans="1:7" s="24" customFormat="1" ht="19.5" customHeight="1">
      <c r="A33" s="134" t="s">
        <v>211</v>
      </c>
      <c r="B33" s="76">
        <f>2+2+2+1+1+6+1+2+1+1+2+3+3+1+1+1</f>
        <v>30</v>
      </c>
      <c r="C33" s="77">
        <v>1.832620647525962</v>
      </c>
      <c r="D33" s="76">
        <f>1+1+1+2+3+6+1+2+6+1+1+1</f>
        <v>26</v>
      </c>
      <c r="E33" s="77">
        <v>5.210420841683367</v>
      </c>
      <c r="G33" s="107"/>
    </row>
    <row r="34" spans="1:7" s="24" customFormat="1" ht="19.5" customHeight="1">
      <c r="A34" s="134"/>
      <c r="B34" s="76"/>
      <c r="C34" s="77"/>
      <c r="D34" s="76"/>
      <c r="E34" s="77"/>
      <c r="G34" s="107"/>
    </row>
    <row r="35" spans="1:7" s="24" customFormat="1" ht="19.5" customHeight="1">
      <c r="A35" s="134" t="s">
        <v>212</v>
      </c>
      <c r="B35" s="79" t="s">
        <v>27</v>
      </c>
      <c r="C35" s="79" t="s">
        <v>27</v>
      </c>
      <c r="D35" s="79">
        <f>57+49</f>
        <v>106</v>
      </c>
      <c r="E35" s="77">
        <v>21.24248496993988</v>
      </c>
      <c r="G35" s="107"/>
    </row>
    <row r="36" spans="1:5" s="24" customFormat="1" ht="19.5" customHeight="1">
      <c r="A36" s="134" t="s">
        <v>213</v>
      </c>
      <c r="B36" s="79" t="s">
        <v>27</v>
      </c>
      <c r="C36" s="79" t="s">
        <v>27</v>
      </c>
      <c r="D36" s="79">
        <f>1+1+1+2</f>
        <v>5</v>
      </c>
      <c r="E36" s="77">
        <v>1.002004008016032</v>
      </c>
    </row>
    <row r="37" spans="1:5" s="24" customFormat="1" ht="19.5" customHeight="1">
      <c r="A37" s="209" t="s">
        <v>59</v>
      </c>
      <c r="B37" s="141" t="s">
        <v>27</v>
      </c>
      <c r="C37" s="210" t="s">
        <v>27</v>
      </c>
      <c r="D37" s="210">
        <v>3</v>
      </c>
      <c r="E37" s="140">
        <v>0.6012024048096193</v>
      </c>
    </row>
    <row r="38" ht="12.75">
      <c r="A38" s="1" t="s">
        <v>7</v>
      </c>
    </row>
    <row r="39" ht="8.25" customHeight="1"/>
    <row r="40" spans="1:5" ht="28.5" customHeight="1">
      <c r="A40" s="268" t="s">
        <v>294</v>
      </c>
      <c r="B40" s="269"/>
      <c r="C40" s="269"/>
      <c r="D40" s="269"/>
      <c r="E40" s="269"/>
    </row>
  </sheetData>
  <mergeCells count="2">
    <mergeCell ref="A7:A8"/>
    <mergeCell ref="A40:E40"/>
  </mergeCells>
  <printOptions/>
  <pageMargins left="1.5" right="0.25" top="1" bottom="1" header="0" footer="0"/>
  <pageSetup fitToHeight="1" fitToWidth="1" horizontalDpi="300" verticalDpi="300" orientation="portrait" scale="80"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K15" sqref="K15"/>
    </sheetView>
  </sheetViews>
  <sheetFormatPr defaultColWidth="9.33203125" defaultRowHeight="12.75"/>
  <cols>
    <col min="1" max="1" width="5.66015625" style="1" customWidth="1"/>
    <col min="2" max="2" width="57.5" style="1" customWidth="1"/>
    <col min="3" max="3" width="12" style="1" bestFit="1" customWidth="1"/>
    <col min="4" max="4" width="9.33203125" style="1" customWidth="1"/>
    <col min="5" max="5" width="11.83203125" style="1" hidden="1" customWidth="1"/>
    <col min="6" max="6" width="12.16015625" style="1" hidden="1" customWidth="1"/>
    <col min="7" max="7" width="11.66015625" style="1" hidden="1" customWidth="1"/>
    <col min="8" max="16384" width="9.33203125" style="1" customWidth="1"/>
  </cols>
  <sheetData>
    <row r="1" ht="15.75">
      <c r="A1" s="27" t="s">
        <v>305</v>
      </c>
    </row>
    <row r="2" spans="2:3" ht="15.75">
      <c r="B2" s="29" t="s">
        <v>293</v>
      </c>
      <c r="C2" s="28"/>
    </row>
    <row r="3" spans="2:7" ht="19.5" customHeight="1">
      <c r="B3" s="30" t="s">
        <v>8</v>
      </c>
      <c r="C3" s="31">
        <v>129710</v>
      </c>
      <c r="F3" s="1" t="s">
        <v>23</v>
      </c>
      <c r="G3" s="1" t="s">
        <v>271</v>
      </c>
    </row>
    <row r="4" spans="2:7" ht="19.5" customHeight="1">
      <c r="B4" s="30" t="s">
        <v>9</v>
      </c>
      <c r="C4" s="32">
        <f>C3/365</f>
        <v>355.36986301369865</v>
      </c>
      <c r="F4" s="25">
        <v>10079985</v>
      </c>
      <c r="G4" s="36">
        <v>2125430</v>
      </c>
    </row>
    <row r="5" spans="2:3" ht="19.5" customHeight="1">
      <c r="B5" s="30" t="s">
        <v>278</v>
      </c>
      <c r="C5" s="32">
        <f>C3/F4*1000</f>
        <v>12.868074704476246</v>
      </c>
    </row>
    <row r="6" spans="2:5" ht="19.5" customHeight="1">
      <c r="B6" s="30" t="s">
        <v>279</v>
      </c>
      <c r="C6" s="32">
        <f>C3/G4*1000</f>
        <v>61.02765087535228</v>
      </c>
      <c r="E6" s="1" t="s">
        <v>288</v>
      </c>
    </row>
    <row r="7" spans="2:5" ht="19.5" customHeight="1">
      <c r="B7" s="30" t="s">
        <v>280</v>
      </c>
      <c r="C7" s="32">
        <f>E7/C3*100</f>
        <v>54.98342456248555</v>
      </c>
      <c r="E7" s="26">
        <v>71319</v>
      </c>
    </row>
    <row r="8" spans="2:3" ht="19.5" customHeight="1">
      <c r="B8" s="30" t="s">
        <v>281</v>
      </c>
      <c r="C8" s="33">
        <v>3345.356</v>
      </c>
    </row>
    <row r="9" spans="2:3" ht="19.5" customHeight="1">
      <c r="B9" s="30" t="s">
        <v>10</v>
      </c>
      <c r="C9" s="31">
        <v>10870</v>
      </c>
    </row>
    <row r="10" spans="2:3" ht="19.5" customHeight="1">
      <c r="B10" s="30" t="s">
        <v>282</v>
      </c>
      <c r="C10" s="32">
        <f>C9/C3*1000</f>
        <v>83.80232827075784</v>
      </c>
    </row>
    <row r="11" spans="2:3" ht="19.5" customHeight="1">
      <c r="B11" s="30" t="s">
        <v>283</v>
      </c>
      <c r="C11" s="33">
        <v>27.372</v>
      </c>
    </row>
    <row r="12" spans="2:3" ht="19.5" customHeight="1">
      <c r="B12" s="30" t="s">
        <v>11</v>
      </c>
      <c r="C12" s="31">
        <v>1243</v>
      </c>
    </row>
    <row r="13" spans="2:3" ht="19.5" customHeight="1">
      <c r="B13" s="30" t="s">
        <v>284</v>
      </c>
      <c r="C13" s="32">
        <f>C12/C3*1000</f>
        <v>9.58291573510138</v>
      </c>
    </row>
    <row r="14" spans="2:3" ht="19.5" customHeight="1">
      <c r="B14" s="30" t="s">
        <v>12</v>
      </c>
      <c r="C14" s="31">
        <v>855</v>
      </c>
    </row>
    <row r="15" spans="2:3" ht="19.5" customHeight="1">
      <c r="B15" s="30" t="s">
        <v>13</v>
      </c>
      <c r="C15" s="37">
        <f>4445/2</f>
        <v>2222.5</v>
      </c>
    </row>
    <row r="16" spans="2:3" ht="19.5" customHeight="1">
      <c r="B16" s="30" t="s">
        <v>14</v>
      </c>
      <c r="C16" s="37">
        <f>321/3</f>
        <v>107</v>
      </c>
    </row>
    <row r="17" spans="2:6" ht="19.5" customHeight="1">
      <c r="B17" s="30" t="s">
        <v>15</v>
      </c>
      <c r="C17" s="37">
        <f>(27+6)/4</f>
        <v>8.25</v>
      </c>
      <c r="E17" s="1" t="s">
        <v>219</v>
      </c>
      <c r="F17" s="1" t="s">
        <v>220</v>
      </c>
    </row>
    <row r="18" spans="2:6" ht="19.5" customHeight="1">
      <c r="B18" s="30" t="s">
        <v>16</v>
      </c>
      <c r="C18" s="32">
        <f>E18/F18*100</f>
        <v>105.30089588147773</v>
      </c>
      <c r="E18" s="18">
        <v>66527</v>
      </c>
      <c r="F18" s="20">
        <v>63178</v>
      </c>
    </row>
    <row r="19" spans="2:3" ht="19.5" customHeight="1">
      <c r="B19" s="30" t="s">
        <v>17</v>
      </c>
      <c r="C19" s="33">
        <v>798</v>
      </c>
    </row>
    <row r="20" spans="2:3" ht="27.75" customHeight="1">
      <c r="B20" s="212" t="s">
        <v>294</v>
      </c>
      <c r="C20" s="213"/>
    </row>
    <row r="21" spans="2:3" ht="12.75">
      <c r="B21" s="23"/>
      <c r="C21"/>
    </row>
    <row r="22" ht="12.75">
      <c r="B22" s="23"/>
    </row>
  </sheetData>
  <mergeCells count="1">
    <mergeCell ref="B20:C20"/>
  </mergeCells>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E36"/>
  <sheetViews>
    <sheetView workbookViewId="0" topLeftCell="A1">
      <selection activeCell="A1" sqref="A1"/>
    </sheetView>
  </sheetViews>
  <sheetFormatPr defaultColWidth="9.33203125" defaultRowHeight="12.75"/>
  <cols>
    <col min="1" max="1" width="13.16015625" style="1" customWidth="1"/>
    <col min="2" max="2" width="10.33203125" style="1" customWidth="1"/>
    <col min="3" max="3" width="7.83203125" style="1" customWidth="1"/>
    <col min="4" max="4" width="13.16015625" style="1" customWidth="1"/>
    <col min="5" max="5" width="10.33203125" style="1" customWidth="1"/>
    <col min="6" max="6" width="10.83203125" style="1" customWidth="1"/>
    <col min="7" max="16384" width="9.33203125" style="1" customWidth="1"/>
  </cols>
  <sheetData>
    <row r="2" spans="1:5" ht="12.75">
      <c r="A2" s="48" t="s">
        <v>18</v>
      </c>
      <c r="B2" s="49"/>
      <c r="C2" s="49"/>
      <c r="D2" s="49"/>
      <c r="E2" s="49"/>
    </row>
    <row r="3" spans="1:5" ht="12.75">
      <c r="A3" s="50" t="s">
        <v>19</v>
      </c>
      <c r="B3" s="49"/>
      <c r="C3" s="49"/>
      <c r="D3" s="49"/>
      <c r="E3" s="49"/>
    </row>
    <row r="4" spans="1:5" ht="12.75">
      <c r="A4" s="50" t="s">
        <v>20</v>
      </c>
      <c r="B4" s="49"/>
      <c r="C4" s="49"/>
      <c r="D4" s="49"/>
      <c r="E4" s="49"/>
    </row>
    <row r="5" spans="1:5" ht="12.75">
      <c r="A5" s="48" t="s">
        <v>295</v>
      </c>
      <c r="B5" s="49"/>
      <c r="C5" s="49"/>
      <c r="D5" s="49"/>
      <c r="E5" s="49"/>
    </row>
    <row r="6" spans="1:5" ht="12.75">
      <c r="A6" s="51" t="s">
        <v>21</v>
      </c>
      <c r="B6" s="52"/>
      <c r="C6" s="216" t="s">
        <v>26</v>
      </c>
      <c r="D6" s="53" t="s">
        <v>22</v>
      </c>
      <c r="E6" s="52"/>
    </row>
    <row r="7" spans="1:5" ht="12.75">
      <c r="A7" s="54" t="s">
        <v>24</v>
      </c>
      <c r="B7" s="55" t="s">
        <v>25</v>
      </c>
      <c r="C7" s="217"/>
      <c r="D7" s="55" t="s">
        <v>24</v>
      </c>
      <c r="E7" s="55" t="s">
        <v>25</v>
      </c>
    </row>
    <row r="8" spans="1:5" ht="19.5" customHeight="1">
      <c r="A8" s="56" t="s">
        <v>27</v>
      </c>
      <c r="B8" s="57" t="s">
        <v>27</v>
      </c>
      <c r="C8" s="58" t="s">
        <v>28</v>
      </c>
      <c r="D8" s="59">
        <v>43699</v>
      </c>
      <c r="E8" s="57">
        <v>18.1</v>
      </c>
    </row>
    <row r="9" spans="1:5" ht="19.5" customHeight="1">
      <c r="A9" s="60">
        <v>2777000</v>
      </c>
      <c r="B9" s="61">
        <v>30.1</v>
      </c>
      <c r="C9" s="62">
        <v>1910</v>
      </c>
      <c r="D9" s="63">
        <v>64109</v>
      </c>
      <c r="E9" s="61">
        <v>22.8</v>
      </c>
    </row>
    <row r="10" spans="1:5" ht="19.5" customHeight="1">
      <c r="A10" s="60">
        <v>2950000</v>
      </c>
      <c r="B10" s="61">
        <v>27.7</v>
      </c>
      <c r="C10" s="62">
        <v>1920</v>
      </c>
      <c r="D10" s="63">
        <v>92245</v>
      </c>
      <c r="E10" s="61">
        <v>25.1</v>
      </c>
    </row>
    <row r="11" spans="1:5" ht="19.5" customHeight="1">
      <c r="A11" s="56" t="s">
        <v>29</v>
      </c>
      <c r="B11" s="57">
        <v>21.3</v>
      </c>
      <c r="C11" s="58" t="s">
        <v>30</v>
      </c>
      <c r="D11" s="59">
        <v>98882</v>
      </c>
      <c r="E11" s="57">
        <v>20.4</v>
      </c>
    </row>
    <row r="12" spans="1:5" ht="19.5" customHeight="1">
      <c r="A12" s="60">
        <v>2559000</v>
      </c>
      <c r="B12" s="61">
        <v>19.4</v>
      </c>
      <c r="C12" s="62">
        <v>1940</v>
      </c>
      <c r="D12" s="63">
        <v>99106</v>
      </c>
      <c r="E12" s="61">
        <v>18.9</v>
      </c>
    </row>
    <row r="13" spans="1:5" ht="19.5" customHeight="1">
      <c r="A13" s="60">
        <v>3632000</v>
      </c>
      <c r="B13" s="61">
        <v>24.1</v>
      </c>
      <c r="C13" s="62">
        <v>1950</v>
      </c>
      <c r="D13" s="63">
        <v>160055</v>
      </c>
      <c r="E13" s="61">
        <v>25.1</v>
      </c>
    </row>
    <row r="14" spans="1:5" ht="19.5" customHeight="1">
      <c r="A14" s="56" t="s">
        <v>31</v>
      </c>
      <c r="B14" s="57">
        <v>23.7</v>
      </c>
      <c r="C14" s="58" t="s">
        <v>32</v>
      </c>
      <c r="D14" s="59">
        <v>195056</v>
      </c>
      <c r="E14" s="57">
        <v>24.9</v>
      </c>
    </row>
    <row r="15" spans="1:5" ht="19.5" customHeight="1">
      <c r="A15" s="56" t="s">
        <v>33</v>
      </c>
      <c r="B15" s="57">
        <v>18.4</v>
      </c>
      <c r="C15" s="58" t="s">
        <v>34</v>
      </c>
      <c r="D15" s="59">
        <v>171667</v>
      </c>
      <c r="E15" s="57">
        <v>19.327894962139542</v>
      </c>
    </row>
    <row r="16" spans="1:5" ht="19.5" customHeight="1">
      <c r="A16" s="56" t="s">
        <v>35</v>
      </c>
      <c r="B16" s="57">
        <v>15.9</v>
      </c>
      <c r="C16" s="58" t="s">
        <v>36</v>
      </c>
      <c r="D16" s="59">
        <v>145162</v>
      </c>
      <c r="E16" s="57">
        <v>15.682830044154619</v>
      </c>
    </row>
    <row r="17" spans="1:5" ht="19.5" customHeight="1">
      <c r="A17" s="56" t="s">
        <v>37</v>
      </c>
      <c r="B17" s="57">
        <v>16.672997244284126</v>
      </c>
      <c r="C17" s="58" t="s">
        <v>38</v>
      </c>
      <c r="D17" s="59">
        <v>153080</v>
      </c>
      <c r="E17" s="57">
        <v>16.441720769787874</v>
      </c>
    </row>
    <row r="18" spans="1:5" ht="19.5" customHeight="1">
      <c r="A18" s="56" t="s">
        <v>39</v>
      </c>
      <c r="B18" s="57">
        <v>16.2</v>
      </c>
      <c r="C18" s="58" t="s">
        <v>40</v>
      </c>
      <c r="D18" s="59">
        <v>149478</v>
      </c>
      <c r="E18" s="57">
        <v>15.910335523322185</v>
      </c>
    </row>
    <row r="19" spans="1:5" ht="19.5" customHeight="1">
      <c r="A19" s="56" t="s">
        <v>41</v>
      </c>
      <c r="B19" s="57">
        <v>15.8</v>
      </c>
      <c r="C19" s="58" t="s">
        <v>42</v>
      </c>
      <c r="D19" s="59">
        <v>143827</v>
      </c>
      <c r="E19" s="57">
        <v>15.187130404555454</v>
      </c>
    </row>
    <row r="20" spans="1:5" ht="19.5" customHeight="1">
      <c r="A20" s="56">
        <v>4000240</v>
      </c>
      <c r="B20" s="57">
        <v>15.4</v>
      </c>
      <c r="C20" s="58" t="s">
        <v>43</v>
      </c>
      <c r="D20" s="59">
        <v>139560</v>
      </c>
      <c r="E20" s="57">
        <v>14.645450701782169</v>
      </c>
    </row>
    <row r="21" spans="1:5" ht="19.5" customHeight="1">
      <c r="A21" s="64">
        <v>3952767</v>
      </c>
      <c r="B21" s="57">
        <v>15</v>
      </c>
      <c r="C21" s="62">
        <v>1994</v>
      </c>
      <c r="D21" s="65">
        <v>137844</v>
      </c>
      <c r="E21" s="57">
        <v>14.381997900356012</v>
      </c>
    </row>
    <row r="22" spans="1:5" ht="19.5" customHeight="1">
      <c r="A22" s="64">
        <v>3899589</v>
      </c>
      <c r="B22" s="66">
        <v>14.6</v>
      </c>
      <c r="C22" s="62">
        <v>1995</v>
      </c>
      <c r="D22" s="65">
        <v>134169</v>
      </c>
      <c r="E22" s="57">
        <v>13.889320226736018</v>
      </c>
    </row>
    <row r="23" spans="1:5" ht="19.5" customHeight="1">
      <c r="A23" s="64">
        <v>3891494</v>
      </c>
      <c r="B23" s="66">
        <v>14.4</v>
      </c>
      <c r="C23" s="62">
        <v>1996</v>
      </c>
      <c r="D23" s="65">
        <v>133231</v>
      </c>
      <c r="E23" s="57">
        <v>13.679889296714396</v>
      </c>
    </row>
    <row r="24" spans="1:5" ht="19.5" customHeight="1">
      <c r="A24" s="56">
        <v>3880894</v>
      </c>
      <c r="B24" s="57">
        <v>14.2</v>
      </c>
      <c r="C24" s="67">
        <v>1997</v>
      </c>
      <c r="D24" s="59">
        <v>133549</v>
      </c>
      <c r="E24" s="57">
        <v>13.647713048220885</v>
      </c>
    </row>
    <row r="25" spans="1:5" ht="19.5" customHeight="1">
      <c r="A25" s="56">
        <v>3941553</v>
      </c>
      <c r="B25" s="57">
        <v>14.3</v>
      </c>
      <c r="C25" s="62">
        <v>1998</v>
      </c>
      <c r="D25" s="59">
        <v>133649</v>
      </c>
      <c r="E25" s="57">
        <v>13.609557657044931</v>
      </c>
    </row>
    <row r="26" spans="1:5" ht="19.5" customHeight="1">
      <c r="A26" s="56">
        <v>3959417</v>
      </c>
      <c r="B26" s="57">
        <v>14.2</v>
      </c>
      <c r="C26" s="62">
        <v>1999</v>
      </c>
      <c r="D26" s="59">
        <v>133429</v>
      </c>
      <c r="E26" s="57">
        <v>13.527179412417421</v>
      </c>
    </row>
    <row r="27" spans="1:5" ht="19.5" customHeight="1">
      <c r="A27" s="56">
        <v>4058814</v>
      </c>
      <c r="B27" s="57">
        <v>14.4</v>
      </c>
      <c r="C27" s="62">
        <v>2000</v>
      </c>
      <c r="D27" s="59">
        <v>136048</v>
      </c>
      <c r="E27" s="57">
        <v>13.66476783363792</v>
      </c>
    </row>
    <row r="28" spans="1:5" ht="19.5" customHeight="1">
      <c r="A28" s="56">
        <v>4025933</v>
      </c>
      <c r="B28" s="68">
        <v>14.1</v>
      </c>
      <c r="C28" s="62">
        <v>2001</v>
      </c>
      <c r="D28" s="56">
        <v>133247</v>
      </c>
      <c r="E28" s="57">
        <v>13.316355971348353</v>
      </c>
    </row>
    <row r="29" spans="1:5" ht="19.5" customHeight="1">
      <c r="A29" s="56">
        <v>4021726</v>
      </c>
      <c r="B29" s="68">
        <v>13.9</v>
      </c>
      <c r="C29" s="62">
        <v>2002</v>
      </c>
      <c r="D29" s="69">
        <v>129518</v>
      </c>
      <c r="E29" s="57">
        <v>12.886791292645121</v>
      </c>
    </row>
    <row r="30" spans="1:5" ht="19.5" customHeight="1">
      <c r="A30" s="56">
        <v>4089950</v>
      </c>
      <c r="B30" s="68">
        <v>14.1</v>
      </c>
      <c r="C30" s="62">
        <v>2003</v>
      </c>
      <c r="D30" s="56">
        <v>130850</v>
      </c>
      <c r="E30" s="57">
        <v>12.981170110868222</v>
      </c>
    </row>
    <row r="31" spans="1:5" ht="19.5" customHeight="1">
      <c r="A31" s="56">
        <v>4121000</v>
      </c>
      <c r="B31" s="68">
        <v>14</v>
      </c>
      <c r="C31" s="62">
        <v>2004</v>
      </c>
      <c r="D31" s="56">
        <v>129710</v>
      </c>
      <c r="E31" s="57">
        <v>12.82654742292304</v>
      </c>
    </row>
    <row r="32" spans="1:5" ht="19.5" customHeight="1">
      <c r="A32" s="34"/>
      <c r="B32" s="34"/>
      <c r="C32" s="34"/>
      <c r="D32" s="34"/>
      <c r="E32" s="34"/>
    </row>
    <row r="33" spans="1:5" s="24" customFormat="1" ht="18" customHeight="1">
      <c r="A33" s="218" t="s">
        <v>276</v>
      </c>
      <c r="B33" s="219"/>
      <c r="C33" s="219"/>
      <c r="D33" s="219"/>
      <c r="E33" s="219"/>
    </row>
    <row r="34" spans="1:5" ht="38.25" customHeight="1">
      <c r="A34" s="214" t="s">
        <v>324</v>
      </c>
      <c r="B34" s="215"/>
      <c r="C34" s="215"/>
      <c r="D34" s="215"/>
      <c r="E34" s="215"/>
    </row>
    <row r="36" ht="12.75">
      <c r="A36" s="15" t="s">
        <v>304</v>
      </c>
    </row>
  </sheetData>
  <mergeCells count="3">
    <mergeCell ref="A34:E34"/>
    <mergeCell ref="C6:C7"/>
    <mergeCell ref="A33:E33"/>
  </mergeCells>
  <printOptions horizontalCentered="1"/>
  <pageMargins left="0.75" right="0.25" top="1" bottom="1"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Q174"/>
  <sheetViews>
    <sheetView workbookViewId="0" topLeftCell="A1">
      <selection activeCell="A1" sqref="A1"/>
    </sheetView>
  </sheetViews>
  <sheetFormatPr defaultColWidth="9.33203125" defaultRowHeight="12.75"/>
  <cols>
    <col min="1" max="1" width="17.66015625" style="1" customWidth="1"/>
    <col min="2" max="2" width="12.16015625" style="1" customWidth="1"/>
    <col min="3" max="3" width="8.83203125" style="1" customWidth="1"/>
    <col min="4" max="4" width="12.66015625" style="1" bestFit="1" customWidth="1"/>
    <col min="5" max="5" width="8" style="1" customWidth="1"/>
    <col min="6" max="6" width="12.16015625" style="1" customWidth="1"/>
    <col min="7" max="7" width="8.5" style="1" customWidth="1"/>
    <col min="8" max="8" width="12.16015625" style="1" customWidth="1"/>
    <col min="9" max="9" width="8.16015625" style="1" customWidth="1"/>
    <col min="10" max="10" width="12.16015625" style="1" customWidth="1"/>
    <col min="11" max="11" width="8.16015625" style="1" customWidth="1"/>
    <col min="12" max="12" width="12.16015625" style="1" customWidth="1"/>
    <col min="13" max="13" width="9.83203125" style="1" customWidth="1"/>
    <col min="14" max="14" width="12.16015625" style="1" customWidth="1"/>
    <col min="15" max="15" width="8.5" style="1" customWidth="1"/>
    <col min="16" max="16" width="12.16015625" style="1" bestFit="1" customWidth="1"/>
    <col min="17" max="17" width="7.83203125" style="1" customWidth="1"/>
    <col min="18" max="16384" width="9.33203125" style="1" customWidth="1"/>
  </cols>
  <sheetData>
    <row r="2" spans="1:17" ht="12.75">
      <c r="A2" s="48" t="s">
        <v>44</v>
      </c>
      <c r="B2" s="49"/>
      <c r="C2" s="49"/>
      <c r="D2" s="49"/>
      <c r="E2" s="49"/>
      <c r="F2" s="49"/>
      <c r="G2" s="49"/>
      <c r="H2" s="49"/>
      <c r="I2" s="49"/>
      <c r="J2" s="49"/>
      <c r="K2" s="49"/>
      <c r="L2" s="49"/>
      <c r="M2" s="49"/>
      <c r="N2" s="49"/>
      <c r="O2" s="49"/>
      <c r="P2" s="49"/>
      <c r="Q2" s="49"/>
    </row>
    <row r="3" spans="1:17" ht="12.75">
      <c r="A3" s="50" t="s">
        <v>45</v>
      </c>
      <c r="B3" s="49"/>
      <c r="C3" s="49"/>
      <c r="D3" s="49"/>
      <c r="E3" s="49"/>
      <c r="F3" s="49"/>
      <c r="G3" s="49"/>
      <c r="H3" s="49"/>
      <c r="I3" s="49"/>
      <c r="J3" s="49"/>
      <c r="K3" s="49"/>
      <c r="L3" s="49"/>
      <c r="M3" s="49"/>
      <c r="N3" s="49"/>
      <c r="O3" s="49"/>
      <c r="P3" s="49"/>
      <c r="Q3" s="49"/>
    </row>
    <row r="4" spans="1:17" ht="12.75">
      <c r="A4" s="48" t="s">
        <v>296</v>
      </c>
      <c r="B4" s="49"/>
      <c r="C4" s="49"/>
      <c r="D4" s="49"/>
      <c r="E4" s="49"/>
      <c r="F4" s="49"/>
      <c r="G4" s="49"/>
      <c r="H4" s="49"/>
      <c r="I4" s="49"/>
      <c r="J4" s="49"/>
      <c r="K4" s="49"/>
      <c r="L4" s="49"/>
      <c r="M4" s="49"/>
      <c r="N4" s="49"/>
      <c r="O4" s="49"/>
      <c r="P4" s="49"/>
      <c r="Q4" s="49"/>
    </row>
    <row r="5" spans="1:17" ht="12.75">
      <c r="A5" s="220" t="s">
        <v>248</v>
      </c>
      <c r="B5" s="53" t="s">
        <v>46</v>
      </c>
      <c r="C5" s="70"/>
      <c r="D5" s="70"/>
      <c r="E5" s="70"/>
      <c r="F5" s="70"/>
      <c r="G5" s="70"/>
      <c r="H5" s="70"/>
      <c r="I5" s="70"/>
      <c r="J5" s="70"/>
      <c r="K5" s="70"/>
      <c r="L5" s="70"/>
      <c r="M5" s="52"/>
      <c r="N5" s="53" t="s">
        <v>47</v>
      </c>
      <c r="O5" s="70"/>
      <c r="P5" s="70"/>
      <c r="Q5" s="52"/>
    </row>
    <row r="6" spans="1:17" ht="22.5" customHeight="1">
      <c r="A6" s="221"/>
      <c r="B6" s="71" t="s">
        <v>49</v>
      </c>
      <c r="C6" s="72"/>
      <c r="D6" s="73" t="s">
        <v>50</v>
      </c>
      <c r="E6" s="72"/>
      <c r="F6" s="73" t="s">
        <v>51</v>
      </c>
      <c r="G6" s="72"/>
      <c r="H6" s="225" t="s">
        <v>52</v>
      </c>
      <c r="I6" s="226"/>
      <c r="J6" s="225" t="s">
        <v>53</v>
      </c>
      <c r="K6" s="226"/>
      <c r="L6" s="225" t="s">
        <v>54</v>
      </c>
      <c r="M6" s="226"/>
      <c r="N6" s="73" t="s">
        <v>55</v>
      </c>
      <c r="O6" s="72"/>
      <c r="P6" s="73" t="s">
        <v>56</v>
      </c>
      <c r="Q6" s="72"/>
    </row>
    <row r="7" spans="1:17" ht="15.75" customHeight="1">
      <c r="A7" s="222"/>
      <c r="B7" s="74" t="s">
        <v>24</v>
      </c>
      <c r="C7" s="74" t="s">
        <v>57</v>
      </c>
      <c r="D7" s="74" t="s">
        <v>24</v>
      </c>
      <c r="E7" s="74" t="s">
        <v>57</v>
      </c>
      <c r="F7" s="74" t="s">
        <v>24</v>
      </c>
      <c r="G7" s="74" t="s">
        <v>57</v>
      </c>
      <c r="H7" s="74" t="s">
        <v>24</v>
      </c>
      <c r="I7" s="74" t="s">
        <v>57</v>
      </c>
      <c r="J7" s="74" t="s">
        <v>24</v>
      </c>
      <c r="K7" s="74" t="s">
        <v>57</v>
      </c>
      <c r="L7" s="74" t="s">
        <v>24</v>
      </c>
      <c r="M7" s="74" t="s">
        <v>57</v>
      </c>
      <c r="N7" s="74" t="s">
        <v>24</v>
      </c>
      <c r="O7" s="74" t="s">
        <v>57</v>
      </c>
      <c r="P7" s="74" t="s">
        <v>24</v>
      </c>
      <c r="Q7" s="74" t="s">
        <v>57</v>
      </c>
    </row>
    <row r="8" spans="1:17" ht="19.5" customHeight="1">
      <c r="A8" s="75" t="s">
        <v>60</v>
      </c>
      <c r="B8" s="76">
        <v>211</v>
      </c>
      <c r="C8" s="77">
        <f>B8/B15*100</f>
        <v>0.16267057281628247</v>
      </c>
      <c r="D8" s="76">
        <v>69</v>
      </c>
      <c r="E8" s="77">
        <f aca="true" t="shared" si="0" ref="E8:E14">D8/$D$15*100</f>
        <v>0.06845577657621905</v>
      </c>
      <c r="F8" s="76">
        <v>139</v>
      </c>
      <c r="G8" s="77">
        <f aca="true" t="shared" si="1" ref="G8:G14">F8/$F$15*100</f>
        <v>0.6182173990393168</v>
      </c>
      <c r="H8" s="78" t="s">
        <v>27</v>
      </c>
      <c r="I8" s="78" t="s">
        <v>27</v>
      </c>
      <c r="J8" s="76">
        <v>1</v>
      </c>
      <c r="K8" s="78" t="s">
        <v>99</v>
      </c>
      <c r="L8" s="79">
        <v>1</v>
      </c>
      <c r="M8" s="78" t="s">
        <v>99</v>
      </c>
      <c r="N8" s="80">
        <v>1</v>
      </c>
      <c r="O8" s="78" t="s">
        <v>99</v>
      </c>
      <c r="P8" s="76">
        <v>23</v>
      </c>
      <c r="Q8" s="77">
        <f aca="true" t="shared" si="2" ref="Q8:Q14">P8/$P$15*100</f>
        <v>0.2957818930041152</v>
      </c>
    </row>
    <row r="9" spans="1:17" ht="19.5" customHeight="1">
      <c r="A9" s="75" t="s">
        <v>61</v>
      </c>
      <c r="B9" s="76">
        <v>12236</v>
      </c>
      <c r="C9" s="77">
        <f aca="true" t="shared" si="3" ref="C9:C15">B9/$B$15*100</f>
        <v>9.433351322180249</v>
      </c>
      <c r="D9" s="76">
        <v>7848</v>
      </c>
      <c r="E9" s="77">
        <f t="shared" si="0"/>
        <v>7.786100501016915</v>
      </c>
      <c r="F9" s="76">
        <v>4055</v>
      </c>
      <c r="G9" s="77">
        <f t="shared" si="1"/>
        <v>18.035047144636184</v>
      </c>
      <c r="H9" s="76">
        <v>107</v>
      </c>
      <c r="I9" s="77">
        <f aca="true" t="shared" si="4" ref="I9:I15">H9/$H$15*100</f>
        <v>15.155807365439095</v>
      </c>
      <c r="J9" s="76">
        <v>118</v>
      </c>
      <c r="K9" s="77">
        <f aca="true" t="shared" si="5" ref="K9:K14">J9/$J$15*100</f>
        <v>2.5338200558299335</v>
      </c>
      <c r="L9" s="76">
        <v>48</v>
      </c>
      <c r="M9" s="77">
        <f aca="true" t="shared" si="6" ref="M9:M15">L9/$L$15*100</f>
        <v>13.48314606741573</v>
      </c>
      <c r="N9" s="76">
        <v>173</v>
      </c>
      <c r="O9" s="77">
        <f aca="true" t="shared" si="7" ref="O9:O14">N9/$N$15*100</f>
        <v>4.754053311349272</v>
      </c>
      <c r="P9" s="76">
        <v>1100</v>
      </c>
      <c r="Q9" s="77">
        <f t="shared" si="2"/>
        <v>14.146090534979425</v>
      </c>
    </row>
    <row r="10" spans="1:17" ht="19.5" customHeight="1">
      <c r="A10" s="75" t="s">
        <v>62</v>
      </c>
      <c r="B10" s="76">
        <v>31291</v>
      </c>
      <c r="C10" s="77">
        <f t="shared" si="3"/>
        <v>24.12381466348007</v>
      </c>
      <c r="D10" s="76">
        <v>23167</v>
      </c>
      <c r="E10" s="77">
        <f t="shared" si="0"/>
        <v>22.98427501364155</v>
      </c>
      <c r="F10" s="76">
        <v>7080</v>
      </c>
      <c r="G10" s="77">
        <f t="shared" si="1"/>
        <v>31.48905888631916</v>
      </c>
      <c r="H10" s="76">
        <v>248</v>
      </c>
      <c r="I10" s="77">
        <f t="shared" si="4"/>
        <v>35.12747875354108</v>
      </c>
      <c r="J10" s="76">
        <v>540</v>
      </c>
      <c r="K10" s="77">
        <f t="shared" si="5"/>
        <v>11.595447713120034</v>
      </c>
      <c r="L10" s="76">
        <v>123</v>
      </c>
      <c r="M10" s="77">
        <f t="shared" si="6"/>
        <v>34.55056179775281</v>
      </c>
      <c r="N10" s="76">
        <v>881</v>
      </c>
      <c r="O10" s="77">
        <f t="shared" si="7"/>
        <v>24.209947787853807</v>
      </c>
      <c r="P10" s="76">
        <v>2417</v>
      </c>
      <c r="Q10" s="77">
        <f t="shared" si="2"/>
        <v>31.08281893004115</v>
      </c>
    </row>
    <row r="11" spans="1:17" ht="19.5" customHeight="1">
      <c r="A11" s="75" t="s">
        <v>63</v>
      </c>
      <c r="B11" s="76">
        <v>36811</v>
      </c>
      <c r="C11" s="77">
        <f t="shared" si="3"/>
        <v>28.379461876493718</v>
      </c>
      <c r="D11" s="76">
        <v>29481</v>
      </c>
      <c r="E11" s="77">
        <f t="shared" si="0"/>
        <v>29.248474626717595</v>
      </c>
      <c r="F11" s="76">
        <v>5393</v>
      </c>
      <c r="G11" s="77">
        <f t="shared" si="1"/>
        <v>23.985945561288027</v>
      </c>
      <c r="H11" s="76">
        <v>176</v>
      </c>
      <c r="I11" s="77">
        <f t="shared" si="4"/>
        <v>24.929178470254957</v>
      </c>
      <c r="J11" s="76">
        <v>1461</v>
      </c>
      <c r="K11" s="77">
        <f t="shared" si="5"/>
        <v>31.372127979385873</v>
      </c>
      <c r="L11" s="76">
        <v>101</v>
      </c>
      <c r="M11" s="77">
        <f t="shared" si="6"/>
        <v>28.370786516853936</v>
      </c>
      <c r="N11" s="76">
        <v>1122</v>
      </c>
      <c r="O11" s="77">
        <f t="shared" si="7"/>
        <v>30.83264633140973</v>
      </c>
      <c r="P11" s="76">
        <v>2144</v>
      </c>
      <c r="Q11" s="77">
        <f t="shared" si="2"/>
        <v>27.572016460905353</v>
      </c>
    </row>
    <row r="12" spans="1:17" ht="19.5" customHeight="1">
      <c r="A12" s="75" t="s">
        <v>64</v>
      </c>
      <c r="B12" s="76">
        <v>31815</v>
      </c>
      <c r="C12" s="77">
        <f t="shared" si="3"/>
        <v>24.52779276848354</v>
      </c>
      <c r="D12" s="76">
        <v>25929</v>
      </c>
      <c r="E12" s="77">
        <f t="shared" si="0"/>
        <v>25.724490302098317</v>
      </c>
      <c r="F12" s="76">
        <v>3756</v>
      </c>
      <c r="G12" s="77">
        <f t="shared" si="1"/>
        <v>16.705212595623557</v>
      </c>
      <c r="H12" s="76">
        <v>119</v>
      </c>
      <c r="I12" s="77">
        <f t="shared" si="4"/>
        <v>16.855524079320112</v>
      </c>
      <c r="J12" s="76">
        <v>1762</v>
      </c>
      <c r="K12" s="77">
        <f t="shared" si="5"/>
        <v>37.83551642688426</v>
      </c>
      <c r="L12" s="76">
        <v>48</v>
      </c>
      <c r="M12" s="77">
        <f t="shared" si="6"/>
        <v>13.48314606741573</v>
      </c>
      <c r="N12" s="76">
        <v>905</v>
      </c>
      <c r="O12" s="77">
        <f t="shared" si="7"/>
        <v>24.869469634514978</v>
      </c>
      <c r="P12" s="76">
        <v>1374</v>
      </c>
      <c r="Q12" s="77">
        <f t="shared" si="2"/>
        <v>17.669753086419753</v>
      </c>
    </row>
    <row r="13" spans="1:17" ht="19.5" customHeight="1">
      <c r="A13" s="75" t="s">
        <v>65</v>
      </c>
      <c r="B13" s="76">
        <v>14221</v>
      </c>
      <c r="C13" s="77">
        <f t="shared" si="3"/>
        <v>10.963688227584612</v>
      </c>
      <c r="D13" s="76">
        <v>11724</v>
      </c>
      <c r="E13" s="77">
        <f t="shared" si="0"/>
        <v>11.631529341733222</v>
      </c>
      <c r="F13" s="76">
        <v>1675</v>
      </c>
      <c r="G13" s="77">
        <f t="shared" si="1"/>
        <v>7.449742038783135</v>
      </c>
      <c r="H13" s="76">
        <v>49</v>
      </c>
      <c r="I13" s="77">
        <f t="shared" si="4"/>
        <v>6.9405099150141645</v>
      </c>
      <c r="J13" s="76">
        <v>646</v>
      </c>
      <c r="K13" s="77">
        <f t="shared" si="5"/>
        <v>13.871591153102855</v>
      </c>
      <c r="L13" s="76">
        <v>31</v>
      </c>
      <c r="M13" s="77">
        <f t="shared" si="6"/>
        <v>8.707865168539326</v>
      </c>
      <c r="N13" s="76">
        <v>439</v>
      </c>
      <c r="O13" s="77">
        <f t="shared" si="7"/>
        <v>12.06375377851058</v>
      </c>
      <c r="P13" s="76">
        <v>584</v>
      </c>
      <c r="Q13" s="77">
        <f t="shared" si="2"/>
        <v>7.510288065843622</v>
      </c>
    </row>
    <row r="14" spans="1:17" ht="19.5" customHeight="1">
      <c r="A14" s="75" t="s">
        <v>66</v>
      </c>
      <c r="B14" s="76">
        <v>3113</v>
      </c>
      <c r="C14" s="77">
        <f t="shared" si="3"/>
        <v>2.399969161976717</v>
      </c>
      <c r="D14" s="76">
        <v>2570</v>
      </c>
      <c r="E14" s="77">
        <f t="shared" si="0"/>
        <v>2.5497296492881594</v>
      </c>
      <c r="F14" s="76">
        <v>384</v>
      </c>
      <c r="G14" s="77">
        <f t="shared" si="1"/>
        <v>1.7078811599359545</v>
      </c>
      <c r="H14" s="76">
        <v>7</v>
      </c>
      <c r="I14" s="77">
        <f t="shared" si="4"/>
        <v>0.9915014164305949</v>
      </c>
      <c r="J14" s="76">
        <v>129</v>
      </c>
      <c r="K14" s="77">
        <f t="shared" si="5"/>
        <v>2.7700236203564526</v>
      </c>
      <c r="L14" s="79">
        <v>4</v>
      </c>
      <c r="M14" s="78" t="s">
        <v>99</v>
      </c>
      <c r="N14" s="76">
        <v>118</v>
      </c>
      <c r="O14" s="77">
        <f t="shared" si="7"/>
        <v>3.242649079417422</v>
      </c>
      <c r="P14" s="76">
        <v>134</v>
      </c>
      <c r="Q14" s="77">
        <f t="shared" si="2"/>
        <v>1.7232510288065845</v>
      </c>
    </row>
    <row r="15" spans="1:17" ht="19.5" customHeight="1">
      <c r="A15" s="81" t="s">
        <v>68</v>
      </c>
      <c r="B15" s="82">
        <v>129710</v>
      </c>
      <c r="C15" s="83">
        <f t="shared" si="3"/>
        <v>100</v>
      </c>
      <c r="D15" s="82">
        <v>100795</v>
      </c>
      <c r="E15" s="83">
        <f>D15/$D$15*100</f>
        <v>100</v>
      </c>
      <c r="F15" s="82">
        <v>22484</v>
      </c>
      <c r="G15" s="83">
        <f>F15/$F$15*100</f>
        <v>100</v>
      </c>
      <c r="H15" s="82">
        <v>706</v>
      </c>
      <c r="I15" s="83">
        <f t="shared" si="4"/>
        <v>100</v>
      </c>
      <c r="J15" s="82">
        <v>4657</v>
      </c>
      <c r="K15" s="83">
        <f>J15/$J$15*100</f>
        <v>100</v>
      </c>
      <c r="L15" s="82">
        <v>356</v>
      </c>
      <c r="M15" s="84">
        <f t="shared" si="6"/>
        <v>100</v>
      </c>
      <c r="N15" s="82">
        <v>3639</v>
      </c>
      <c r="O15" s="83">
        <f>N15/$N$15*100</f>
        <v>100</v>
      </c>
      <c r="P15" s="82">
        <v>7776</v>
      </c>
      <c r="Q15" s="83">
        <f>P15/$P$15*100</f>
        <v>100</v>
      </c>
    </row>
    <row r="16" spans="1:17" ht="44.25" customHeight="1">
      <c r="A16" s="85" t="s">
        <v>226</v>
      </c>
      <c r="B16" s="227">
        <v>27.372</v>
      </c>
      <c r="C16" s="228"/>
      <c r="D16" s="227">
        <v>27.794</v>
      </c>
      <c r="E16" s="228"/>
      <c r="F16" s="227">
        <v>24.475</v>
      </c>
      <c r="G16" s="228"/>
      <c r="H16" s="227">
        <v>24.457</v>
      </c>
      <c r="I16" s="228"/>
      <c r="J16" s="227">
        <v>30.049</v>
      </c>
      <c r="K16" s="228"/>
      <c r="L16" s="227">
        <v>24.773</v>
      </c>
      <c r="M16" s="228"/>
      <c r="N16" s="229">
        <v>27.996</v>
      </c>
      <c r="O16" s="228"/>
      <c r="P16" s="227">
        <v>25.192</v>
      </c>
      <c r="Q16" s="228"/>
    </row>
    <row r="17" spans="1:17" ht="23.25" customHeight="1">
      <c r="A17" s="214" t="s">
        <v>227</v>
      </c>
      <c r="B17" s="215"/>
      <c r="C17" s="215"/>
      <c r="D17" s="215"/>
      <c r="E17" s="215"/>
      <c r="F17" s="215"/>
      <c r="G17" s="215"/>
      <c r="H17" s="215"/>
      <c r="I17" s="215"/>
      <c r="J17" s="215"/>
      <c r="K17" s="215"/>
      <c r="L17" s="215"/>
      <c r="M17" s="215"/>
      <c r="N17" s="215"/>
      <c r="O17" s="215"/>
      <c r="P17" s="215"/>
      <c r="Q17" s="215"/>
    </row>
    <row r="18" spans="1:17" ht="23.25" customHeight="1">
      <c r="A18" s="214" t="s">
        <v>228</v>
      </c>
      <c r="B18" s="215"/>
      <c r="C18" s="215"/>
      <c r="D18" s="215"/>
      <c r="E18" s="215"/>
      <c r="F18" s="215"/>
      <c r="G18" s="215"/>
      <c r="H18" s="215"/>
      <c r="I18" s="215"/>
      <c r="J18" s="215"/>
      <c r="K18" s="215"/>
      <c r="L18" s="215"/>
      <c r="M18" s="215"/>
      <c r="N18" s="215"/>
      <c r="O18" s="215"/>
      <c r="P18" s="215"/>
      <c r="Q18" s="215"/>
    </row>
    <row r="19" spans="1:17" ht="12.75">
      <c r="A19" s="223" t="s">
        <v>294</v>
      </c>
      <c r="B19" s="224"/>
      <c r="C19" s="224"/>
      <c r="D19" s="224"/>
      <c r="E19" s="224"/>
      <c r="F19" s="224"/>
      <c r="G19" s="224"/>
      <c r="H19" s="224"/>
      <c r="I19" s="224"/>
      <c r="J19" s="224"/>
      <c r="K19" s="224"/>
      <c r="L19" s="224"/>
      <c r="M19" s="224"/>
      <c r="N19" s="224"/>
      <c r="O19" s="224"/>
      <c r="P19" s="224"/>
      <c r="Q19" s="224"/>
    </row>
    <row r="58" spans="1:4" ht="12.75">
      <c r="A58" s="3">
        <f ca="1">NOW()</f>
        <v>38995.36878506945</v>
      </c>
      <c r="D58" s="4" t="s">
        <v>71</v>
      </c>
    </row>
    <row r="59" ht="12.75">
      <c r="B59" s="5" t="s">
        <v>72</v>
      </c>
    </row>
    <row r="60" ht="12.75">
      <c r="A60" s="5" t="s">
        <v>73</v>
      </c>
    </row>
    <row r="61" ht="12.75">
      <c r="A61" s="5" t="s">
        <v>74</v>
      </c>
    </row>
    <row r="63" spans="1:17" ht="12.75">
      <c r="A63" s="6" t="s">
        <v>75</v>
      </c>
      <c r="B63" s="6" t="s">
        <v>75</v>
      </c>
      <c r="C63" s="6" t="s">
        <v>75</v>
      </c>
      <c r="D63" s="6" t="s">
        <v>75</v>
      </c>
      <c r="E63" s="6" t="s">
        <v>75</v>
      </c>
      <c r="F63" s="6" t="s">
        <v>75</v>
      </c>
      <c r="G63" s="6" t="s">
        <v>75</v>
      </c>
      <c r="H63" s="6" t="s">
        <v>75</v>
      </c>
      <c r="I63" s="6" t="s">
        <v>75</v>
      </c>
      <c r="J63" s="6" t="s">
        <v>75</v>
      </c>
      <c r="K63" s="6" t="s">
        <v>75</v>
      </c>
      <c r="L63" s="6" t="s">
        <v>75</v>
      </c>
      <c r="M63" s="6" t="s">
        <v>75</v>
      </c>
      <c r="N63" s="6" t="s">
        <v>75</v>
      </c>
      <c r="O63" s="6" t="s">
        <v>75</v>
      </c>
      <c r="P63" s="6" t="s">
        <v>75</v>
      </c>
      <c r="Q63" s="6" t="s">
        <v>75</v>
      </c>
    </row>
    <row r="65" spans="6:14" ht="12.75">
      <c r="F65" s="5" t="s">
        <v>76</v>
      </c>
      <c r="N65" s="5" t="s">
        <v>77</v>
      </c>
    </row>
    <row r="66" spans="2:17" ht="12.75">
      <c r="B66" s="6" t="s">
        <v>75</v>
      </c>
      <c r="C66" s="6" t="s">
        <v>75</v>
      </c>
      <c r="D66" s="6" t="s">
        <v>75</v>
      </c>
      <c r="E66" s="6" t="s">
        <v>75</v>
      </c>
      <c r="F66" s="6" t="s">
        <v>75</v>
      </c>
      <c r="G66" s="6" t="s">
        <v>75</v>
      </c>
      <c r="H66" s="6" t="s">
        <v>75</v>
      </c>
      <c r="I66" s="6" t="s">
        <v>75</v>
      </c>
      <c r="J66" s="6" t="s">
        <v>75</v>
      </c>
      <c r="K66" s="6" t="s">
        <v>75</v>
      </c>
      <c r="L66" s="6" t="s">
        <v>75</v>
      </c>
      <c r="M66" s="6" t="s">
        <v>75</v>
      </c>
      <c r="N66" s="6" t="s">
        <v>75</v>
      </c>
      <c r="O66" s="6" t="s">
        <v>75</v>
      </c>
      <c r="P66" s="6" t="s">
        <v>75</v>
      </c>
      <c r="Q66" s="6" t="s">
        <v>75</v>
      </c>
    </row>
    <row r="67" ht="12.75">
      <c r="A67" s="5" t="s">
        <v>78</v>
      </c>
    </row>
    <row r="68" spans="1:16" ht="12.75">
      <c r="A68" s="5" t="s">
        <v>79</v>
      </c>
      <c r="B68" s="5" t="s">
        <v>80</v>
      </c>
      <c r="D68" s="5" t="s">
        <v>81</v>
      </c>
      <c r="F68" s="5" t="s">
        <v>82</v>
      </c>
      <c r="H68" s="4" t="s">
        <v>83</v>
      </c>
      <c r="J68" s="4" t="s">
        <v>84</v>
      </c>
      <c r="L68" s="5" t="s">
        <v>85</v>
      </c>
      <c r="N68" s="5" t="s">
        <v>86</v>
      </c>
      <c r="P68" s="5" t="s">
        <v>87</v>
      </c>
    </row>
    <row r="69" spans="1:17" ht="12.75">
      <c r="A69" s="5" t="s">
        <v>48</v>
      </c>
      <c r="B69" s="6" t="s">
        <v>75</v>
      </c>
      <c r="C69" s="6" t="s">
        <v>75</v>
      </c>
      <c r="D69" s="6" t="s">
        <v>75</v>
      </c>
      <c r="E69" s="6" t="s">
        <v>75</v>
      </c>
      <c r="F69" s="6" t="s">
        <v>75</v>
      </c>
      <c r="G69" s="6" t="s">
        <v>75</v>
      </c>
      <c r="H69" s="6" t="s">
        <v>75</v>
      </c>
      <c r="I69" s="6" t="s">
        <v>75</v>
      </c>
      <c r="J69" s="6" t="s">
        <v>75</v>
      </c>
      <c r="K69" s="6" t="s">
        <v>75</v>
      </c>
      <c r="L69" s="6" t="s">
        <v>75</v>
      </c>
      <c r="M69" s="6" t="s">
        <v>75</v>
      </c>
      <c r="N69" s="6" t="s">
        <v>75</v>
      </c>
      <c r="O69" s="6" t="s">
        <v>75</v>
      </c>
      <c r="P69" s="6" t="s">
        <v>75</v>
      </c>
      <c r="Q69" s="6" t="s">
        <v>75</v>
      </c>
    </row>
    <row r="71" spans="2:17" ht="12.75">
      <c r="B71" s="5" t="s">
        <v>24</v>
      </c>
      <c r="C71" s="5" t="s">
        <v>57</v>
      </c>
      <c r="D71" s="5" t="s">
        <v>24</v>
      </c>
      <c r="E71" s="5" t="s">
        <v>57</v>
      </c>
      <c r="F71" s="5" t="s">
        <v>24</v>
      </c>
      <c r="G71" s="5" t="s">
        <v>57</v>
      </c>
      <c r="H71" s="5" t="s">
        <v>24</v>
      </c>
      <c r="I71" s="5" t="s">
        <v>57</v>
      </c>
      <c r="J71" s="5" t="s">
        <v>24</v>
      </c>
      <c r="K71" s="5" t="s">
        <v>57</v>
      </c>
      <c r="L71" s="5" t="s">
        <v>24</v>
      </c>
      <c r="M71" s="5" t="s">
        <v>57</v>
      </c>
      <c r="N71" s="5" t="s">
        <v>24</v>
      </c>
      <c r="O71" s="5" t="s">
        <v>57</v>
      </c>
      <c r="P71" s="5" t="s">
        <v>24</v>
      </c>
      <c r="Q71" s="5" t="s">
        <v>57</v>
      </c>
    </row>
    <row r="72" spans="1:17" ht="12.75">
      <c r="A72" s="6" t="s">
        <v>75</v>
      </c>
      <c r="B72" s="6" t="s">
        <v>75</v>
      </c>
      <c r="C72" s="6" t="s">
        <v>75</v>
      </c>
      <c r="D72" s="6" t="s">
        <v>75</v>
      </c>
      <c r="E72" s="6" t="s">
        <v>75</v>
      </c>
      <c r="F72" s="6" t="s">
        <v>75</v>
      </c>
      <c r="G72" s="6" t="s">
        <v>75</v>
      </c>
      <c r="H72" s="6" t="s">
        <v>75</v>
      </c>
      <c r="I72" s="6" t="s">
        <v>75</v>
      </c>
      <c r="J72" s="6" t="s">
        <v>75</v>
      </c>
      <c r="K72" s="6" t="s">
        <v>75</v>
      </c>
      <c r="L72" s="6" t="s">
        <v>75</v>
      </c>
      <c r="M72" s="6" t="s">
        <v>75</v>
      </c>
      <c r="N72" s="6" t="s">
        <v>75</v>
      </c>
      <c r="O72" s="6" t="s">
        <v>75</v>
      </c>
      <c r="P72" s="6" t="s">
        <v>75</v>
      </c>
      <c r="Q72" s="6" t="s">
        <v>75</v>
      </c>
    </row>
    <row r="74" spans="1:17" ht="12.75">
      <c r="A74" s="4" t="s">
        <v>60</v>
      </c>
      <c r="B74" s="7">
        <v>148</v>
      </c>
      <c r="C74" s="8">
        <f aca="true" t="shared" si="8" ref="C74:C80">B74/B8*100</f>
        <v>70.14218009478674</v>
      </c>
      <c r="D74" s="7">
        <v>60</v>
      </c>
      <c r="E74" s="8">
        <f aca="true" t="shared" si="9" ref="E74:E80">D74/D8*100</f>
        <v>86.95652173913044</v>
      </c>
      <c r="F74" s="7">
        <v>86</v>
      </c>
      <c r="G74" s="8">
        <f aca="true" t="shared" si="10" ref="G74:G80">F74/F8*100</f>
        <v>61.87050359712231</v>
      </c>
      <c r="H74" s="9">
        <v>1</v>
      </c>
      <c r="I74" s="8" t="e">
        <f aca="true" t="shared" si="11" ref="I74:I80">H74/H8*100</f>
        <v>#VALUE!</v>
      </c>
      <c r="J74" s="9">
        <v>1</v>
      </c>
      <c r="K74" s="8">
        <f aca="true" t="shared" si="12" ref="K74:K80">J74/J8*100</f>
        <v>100</v>
      </c>
      <c r="L74" s="10" t="s">
        <v>88</v>
      </c>
      <c r="M74" s="11" t="s">
        <v>88</v>
      </c>
      <c r="N74" s="7">
        <v>1</v>
      </c>
      <c r="O74" s="8">
        <f aca="true" t="shared" si="13" ref="O74:O80">N74/N8*100</f>
        <v>100</v>
      </c>
      <c r="P74" s="7">
        <v>11</v>
      </c>
      <c r="Q74" s="8">
        <f aca="true" t="shared" si="14" ref="Q74:Q80">P74/P8*100</f>
        <v>47.82608695652174</v>
      </c>
    </row>
    <row r="75" spans="1:17" ht="12.75">
      <c r="A75" s="4" t="s">
        <v>61</v>
      </c>
      <c r="B75" s="7">
        <v>10639</v>
      </c>
      <c r="C75" s="8">
        <f t="shared" si="8"/>
        <v>86.94834913370383</v>
      </c>
      <c r="D75" s="7">
        <v>6714</v>
      </c>
      <c r="E75" s="8">
        <f t="shared" si="9"/>
        <v>85.55045871559633</v>
      </c>
      <c r="F75" s="7">
        <v>3737</v>
      </c>
      <c r="G75" s="8">
        <f t="shared" si="10"/>
        <v>92.15782983970406</v>
      </c>
      <c r="H75" s="9">
        <v>110</v>
      </c>
      <c r="I75" s="8">
        <f t="shared" si="11"/>
        <v>102.803738317757</v>
      </c>
      <c r="J75" s="9">
        <v>55</v>
      </c>
      <c r="K75" s="8">
        <f t="shared" si="12"/>
        <v>46.61016949152542</v>
      </c>
      <c r="L75" s="7">
        <v>5</v>
      </c>
      <c r="M75" s="8">
        <f aca="true" t="shared" si="15" ref="M75:M80">L75/L9*100</f>
        <v>10.416666666666668</v>
      </c>
      <c r="N75" s="7">
        <v>131</v>
      </c>
      <c r="O75" s="8">
        <f t="shared" si="13"/>
        <v>75.72254335260115</v>
      </c>
      <c r="P75" s="7">
        <v>533</v>
      </c>
      <c r="Q75" s="8">
        <f t="shared" si="14"/>
        <v>48.45454545454545</v>
      </c>
    </row>
    <row r="76" spans="1:17" ht="12.75">
      <c r="A76" s="4" t="s">
        <v>62</v>
      </c>
      <c r="B76" s="7">
        <v>26424</v>
      </c>
      <c r="C76" s="8">
        <f t="shared" si="8"/>
        <v>84.4460068390272</v>
      </c>
      <c r="D76" s="7">
        <v>19866</v>
      </c>
      <c r="E76" s="8">
        <f t="shared" si="9"/>
        <v>85.75128415418483</v>
      </c>
      <c r="F76" s="7">
        <v>6109</v>
      </c>
      <c r="G76" s="8">
        <f t="shared" si="10"/>
        <v>86.28531073446327</v>
      </c>
      <c r="H76" s="9">
        <v>176</v>
      </c>
      <c r="I76" s="8">
        <f t="shared" si="11"/>
        <v>70.96774193548387</v>
      </c>
      <c r="J76" s="9">
        <v>196</v>
      </c>
      <c r="K76" s="8">
        <f t="shared" si="12"/>
        <v>36.2962962962963</v>
      </c>
      <c r="L76" s="7">
        <v>12</v>
      </c>
      <c r="M76" s="8">
        <f t="shared" si="15"/>
        <v>9.75609756097561</v>
      </c>
      <c r="N76" s="7">
        <v>542</v>
      </c>
      <c r="O76" s="8">
        <f t="shared" si="13"/>
        <v>61.52099886492623</v>
      </c>
      <c r="P76" s="7">
        <v>892</v>
      </c>
      <c r="Q76" s="8">
        <f t="shared" si="14"/>
        <v>36.90525444766239</v>
      </c>
    </row>
    <row r="77" spans="1:17" ht="12.75">
      <c r="A77" s="4" t="s">
        <v>63</v>
      </c>
      <c r="B77" s="7">
        <v>34976</v>
      </c>
      <c r="C77" s="8">
        <f t="shared" si="8"/>
        <v>95.01507701502268</v>
      </c>
      <c r="D77" s="7">
        <v>30109</v>
      </c>
      <c r="E77" s="8">
        <f t="shared" si="9"/>
        <v>102.13018554323124</v>
      </c>
      <c r="F77" s="7">
        <v>4160</v>
      </c>
      <c r="G77" s="8">
        <f t="shared" si="10"/>
        <v>77.13702948266271</v>
      </c>
      <c r="H77" s="9">
        <v>148</v>
      </c>
      <c r="I77" s="8">
        <f t="shared" si="11"/>
        <v>84.0909090909091</v>
      </c>
      <c r="J77" s="9">
        <v>431</v>
      </c>
      <c r="K77" s="8">
        <f t="shared" si="12"/>
        <v>29.50034223134839</v>
      </c>
      <c r="L77" s="7">
        <v>19</v>
      </c>
      <c r="M77" s="8">
        <f t="shared" si="15"/>
        <v>18.81188118811881</v>
      </c>
      <c r="N77" s="7">
        <v>705</v>
      </c>
      <c r="O77" s="8">
        <f t="shared" si="13"/>
        <v>62.834224598930476</v>
      </c>
      <c r="P77" s="7">
        <v>805</v>
      </c>
      <c r="Q77" s="8">
        <f t="shared" si="14"/>
        <v>37.54664179104478</v>
      </c>
    </row>
    <row r="78" spans="1:17" ht="12.75">
      <c r="A78" s="4" t="s">
        <v>64</v>
      </c>
      <c r="B78" s="7">
        <v>27874</v>
      </c>
      <c r="C78" s="8">
        <f t="shared" si="8"/>
        <v>87.61276127612761</v>
      </c>
      <c r="D78" s="7">
        <v>24550</v>
      </c>
      <c r="E78" s="8">
        <f t="shared" si="9"/>
        <v>94.68163060665664</v>
      </c>
      <c r="F78" s="7">
        <v>2743</v>
      </c>
      <c r="G78" s="8">
        <f t="shared" si="10"/>
        <v>73.02981895633653</v>
      </c>
      <c r="H78" s="9">
        <v>79</v>
      </c>
      <c r="I78" s="8">
        <f t="shared" si="11"/>
        <v>66.38655462184873</v>
      </c>
      <c r="J78" s="9">
        <v>388</v>
      </c>
      <c r="K78" s="8">
        <f t="shared" si="12"/>
        <v>22.02043132803632</v>
      </c>
      <c r="L78" s="7">
        <v>11</v>
      </c>
      <c r="M78" s="8">
        <f t="shared" si="15"/>
        <v>22.916666666666664</v>
      </c>
      <c r="N78" s="7">
        <v>587</v>
      </c>
      <c r="O78" s="8">
        <f t="shared" si="13"/>
        <v>64.86187845303868</v>
      </c>
      <c r="P78" s="7">
        <v>569</v>
      </c>
      <c r="Q78" s="8">
        <f t="shared" si="14"/>
        <v>41.41193595342067</v>
      </c>
    </row>
    <row r="79" spans="1:17" ht="12.75">
      <c r="A79" s="4" t="s">
        <v>65</v>
      </c>
      <c r="B79" s="7">
        <v>9961</v>
      </c>
      <c r="C79" s="8">
        <f t="shared" si="8"/>
        <v>70.04430068208987</v>
      </c>
      <c r="D79" s="7">
        <v>8630</v>
      </c>
      <c r="E79" s="8">
        <f t="shared" si="9"/>
        <v>73.60968952575912</v>
      </c>
      <c r="F79" s="7">
        <v>1131</v>
      </c>
      <c r="G79" s="8">
        <f t="shared" si="10"/>
        <v>67.52238805970148</v>
      </c>
      <c r="H79" s="9">
        <v>20</v>
      </c>
      <c r="I79" s="8">
        <f t="shared" si="11"/>
        <v>40.816326530612244</v>
      </c>
      <c r="J79" s="9">
        <v>137</v>
      </c>
      <c r="K79" s="8">
        <f t="shared" si="12"/>
        <v>21.207430340557277</v>
      </c>
      <c r="L79" s="7">
        <v>3</v>
      </c>
      <c r="M79" s="8">
        <f t="shared" si="15"/>
        <v>9.67741935483871</v>
      </c>
      <c r="N79" s="7">
        <v>253</v>
      </c>
      <c r="O79" s="8">
        <f t="shared" si="13"/>
        <v>57.630979498861045</v>
      </c>
      <c r="P79" s="7">
        <v>179</v>
      </c>
      <c r="Q79" s="8">
        <f t="shared" si="14"/>
        <v>30.65068493150685</v>
      </c>
    </row>
    <row r="80" spans="1:17" ht="12.75">
      <c r="A80" s="4" t="s">
        <v>66</v>
      </c>
      <c r="B80" s="7">
        <v>1378</v>
      </c>
      <c r="C80" s="8">
        <f t="shared" si="8"/>
        <v>44.26598136845487</v>
      </c>
      <c r="D80" s="7">
        <v>1170</v>
      </c>
      <c r="E80" s="8">
        <f t="shared" si="9"/>
        <v>45.525291828793776</v>
      </c>
      <c r="F80" s="9">
        <v>169</v>
      </c>
      <c r="G80" s="8">
        <f t="shared" si="10"/>
        <v>44.01041666666667</v>
      </c>
      <c r="H80" s="9">
        <v>2</v>
      </c>
      <c r="I80" s="8">
        <f t="shared" si="11"/>
        <v>28.57142857142857</v>
      </c>
      <c r="J80" s="9">
        <v>23</v>
      </c>
      <c r="K80" s="8">
        <f t="shared" si="12"/>
        <v>17.829457364341085</v>
      </c>
      <c r="L80" s="9">
        <v>1</v>
      </c>
      <c r="M80" s="8">
        <f t="shared" si="15"/>
        <v>25</v>
      </c>
      <c r="N80" s="9">
        <v>63</v>
      </c>
      <c r="O80" s="8">
        <f t="shared" si="13"/>
        <v>53.38983050847458</v>
      </c>
      <c r="P80" s="9">
        <v>34</v>
      </c>
      <c r="Q80" s="8">
        <f t="shared" si="14"/>
        <v>25.37313432835821</v>
      </c>
    </row>
    <row r="81" spans="1:17" ht="12.75">
      <c r="A81" s="4" t="s">
        <v>67</v>
      </c>
      <c r="B81" s="9">
        <v>43</v>
      </c>
      <c r="C81" s="8" t="e">
        <f>B81/#REF!*100</f>
        <v>#REF!</v>
      </c>
      <c r="D81" s="9">
        <v>33</v>
      </c>
      <c r="E81" s="8" t="e">
        <f>D81/#REF!*100</f>
        <v>#REF!</v>
      </c>
      <c r="F81" s="9">
        <v>9</v>
      </c>
      <c r="G81" s="8" t="e">
        <f>F81/#REF!*100</f>
        <v>#REF!</v>
      </c>
      <c r="H81" s="9">
        <v>1</v>
      </c>
      <c r="I81" s="8" t="e">
        <f>H81/#REF!*100</f>
        <v>#REF!</v>
      </c>
      <c r="J81" s="12" t="s">
        <v>88</v>
      </c>
      <c r="K81" s="11" t="s">
        <v>88</v>
      </c>
      <c r="L81" s="12" t="s">
        <v>88</v>
      </c>
      <c r="M81" s="11" t="s">
        <v>88</v>
      </c>
      <c r="N81" s="9">
        <v>2</v>
      </c>
      <c r="O81" s="8" t="e">
        <f>N81/#REF!*100</f>
        <v>#REF!</v>
      </c>
      <c r="P81" s="9">
        <v>5</v>
      </c>
      <c r="Q81" s="8" t="e">
        <f>P81/#REF!*100</f>
        <v>#REF!</v>
      </c>
    </row>
    <row r="82" spans="1:17" ht="12.75">
      <c r="A82" s="6" t="s">
        <v>75</v>
      </c>
      <c r="B82" s="6" t="s">
        <v>75</v>
      </c>
      <c r="C82" s="6" t="s">
        <v>75</v>
      </c>
      <c r="D82" s="6" t="s">
        <v>75</v>
      </c>
      <c r="E82" s="13" t="s">
        <v>75</v>
      </c>
      <c r="F82" s="6" t="s">
        <v>75</v>
      </c>
      <c r="G82" s="6" t="s">
        <v>75</v>
      </c>
      <c r="H82" s="6" t="s">
        <v>75</v>
      </c>
      <c r="I82" s="6" t="s">
        <v>75</v>
      </c>
      <c r="J82" s="6" t="s">
        <v>75</v>
      </c>
      <c r="K82" s="6" t="s">
        <v>75</v>
      </c>
      <c r="L82" s="6" t="s">
        <v>75</v>
      </c>
      <c r="M82" s="13" t="s">
        <v>75</v>
      </c>
      <c r="N82" s="6" t="s">
        <v>75</v>
      </c>
      <c r="O82" s="13" t="s">
        <v>75</v>
      </c>
      <c r="P82" s="6" t="s">
        <v>75</v>
      </c>
      <c r="Q82" s="13" t="s">
        <v>75</v>
      </c>
    </row>
    <row r="83" spans="13:17" ht="12.75">
      <c r="M83" s="8"/>
      <c r="O83" s="8"/>
      <c r="Q83" s="8"/>
    </row>
    <row r="84" spans="1:17" ht="12.75">
      <c r="A84" s="4" t="s">
        <v>89</v>
      </c>
      <c r="B84" s="7">
        <v>111443</v>
      </c>
      <c r="C84" s="8">
        <f>B84/B15*100</f>
        <v>85.91704571736952</v>
      </c>
      <c r="D84" s="7">
        <v>91132</v>
      </c>
      <c r="E84" s="8">
        <f>D84/D15*100</f>
        <v>90.41321494121732</v>
      </c>
      <c r="F84" s="7">
        <v>18144</v>
      </c>
      <c r="G84" s="8">
        <f>F84/F15*100</f>
        <v>80.69738480697384</v>
      </c>
      <c r="H84" s="9">
        <v>537</v>
      </c>
      <c r="I84" s="8">
        <f>H84/H15*100</f>
        <v>76.06232294617564</v>
      </c>
      <c r="J84" s="7">
        <v>1231</v>
      </c>
      <c r="K84" s="8">
        <f>J84/J15*100</f>
        <v>26.433326175649558</v>
      </c>
      <c r="L84" s="7">
        <v>51</v>
      </c>
      <c r="M84" s="8">
        <f>L84/L15*100</f>
        <v>14.325842696629213</v>
      </c>
      <c r="N84" s="7">
        <v>2284</v>
      </c>
      <c r="O84" s="8">
        <f>N84/N15*100</f>
        <v>62.764495740588075</v>
      </c>
      <c r="P84" s="7">
        <v>3028</v>
      </c>
      <c r="Q84" s="8">
        <f>P84/P15*100</f>
        <v>38.940329218106996</v>
      </c>
    </row>
    <row r="85" spans="1:17" ht="12.75">
      <c r="A85" s="6" t="s">
        <v>75</v>
      </c>
      <c r="B85" s="6" t="s">
        <v>75</v>
      </c>
      <c r="C85" s="6" t="s">
        <v>75</v>
      </c>
      <c r="D85" s="6" t="s">
        <v>75</v>
      </c>
      <c r="E85" s="6" t="s">
        <v>75</v>
      </c>
      <c r="F85" s="6" t="s">
        <v>75</v>
      </c>
      <c r="G85" s="6" t="s">
        <v>75</v>
      </c>
      <c r="H85" s="6" t="s">
        <v>75</v>
      </c>
      <c r="I85" s="6" t="s">
        <v>75</v>
      </c>
      <c r="J85" s="6" t="s">
        <v>75</v>
      </c>
      <c r="K85" s="6" t="s">
        <v>75</v>
      </c>
      <c r="L85" s="6" t="s">
        <v>75</v>
      </c>
      <c r="M85" s="6" t="s">
        <v>75</v>
      </c>
      <c r="N85" s="6" t="s">
        <v>75</v>
      </c>
      <c r="O85" s="6" t="s">
        <v>75</v>
      </c>
      <c r="P85" s="6" t="s">
        <v>75</v>
      </c>
      <c r="Q85" s="6" t="s">
        <v>75</v>
      </c>
    </row>
    <row r="87" ht="12.75">
      <c r="A87" s="4" t="s">
        <v>90</v>
      </c>
    </row>
    <row r="88" spans="14:16" ht="12.75">
      <c r="N88" s="14"/>
      <c r="P88" s="14"/>
    </row>
    <row r="89" ht="12.75">
      <c r="A89" s="4" t="s">
        <v>91</v>
      </c>
    </row>
    <row r="90" ht="12.75">
      <c r="A90" s="4" t="s">
        <v>92</v>
      </c>
    </row>
    <row r="138" spans="1:7" ht="12.75">
      <c r="A138" s="3">
        <f ca="1">NOW()</f>
        <v>38995.36878506945</v>
      </c>
      <c r="G138" s="4" t="s">
        <v>93</v>
      </c>
    </row>
    <row r="139" ht="12.75">
      <c r="C139" s="4" t="s">
        <v>94</v>
      </c>
    </row>
    <row r="140" ht="12.75">
      <c r="E140" s="4" t="s">
        <v>95</v>
      </c>
    </row>
    <row r="143" spans="1:11" ht="12.75">
      <c r="A143" s="6" t="s">
        <v>75</v>
      </c>
      <c r="B143" s="6" t="s">
        <v>75</v>
      </c>
      <c r="C143" s="6" t="s">
        <v>75</v>
      </c>
      <c r="D143" s="6" t="s">
        <v>75</v>
      </c>
      <c r="E143" s="6" t="s">
        <v>75</v>
      </c>
      <c r="F143" s="6" t="s">
        <v>75</v>
      </c>
      <c r="G143" s="6" t="s">
        <v>75</v>
      </c>
      <c r="H143" s="6" t="s">
        <v>75</v>
      </c>
      <c r="I143" s="6" t="s">
        <v>75</v>
      </c>
      <c r="J143" s="6" t="s">
        <v>75</v>
      </c>
      <c r="K143" s="6" t="s">
        <v>75</v>
      </c>
    </row>
    <row r="145" ht="12.75">
      <c r="F145" s="5" t="s">
        <v>76</v>
      </c>
    </row>
    <row r="146" spans="2:11" ht="12.75">
      <c r="B146" s="6" t="s">
        <v>75</v>
      </c>
      <c r="C146" s="6" t="s">
        <v>75</v>
      </c>
      <c r="D146" s="6" t="s">
        <v>75</v>
      </c>
      <c r="E146" s="6" t="s">
        <v>75</v>
      </c>
      <c r="F146" s="6" t="s">
        <v>75</v>
      </c>
      <c r="G146" s="6" t="s">
        <v>75</v>
      </c>
      <c r="H146" s="6" t="s">
        <v>75</v>
      </c>
      <c r="I146" s="6" t="s">
        <v>75</v>
      </c>
      <c r="J146" s="6" t="s">
        <v>75</v>
      </c>
      <c r="K146" s="6" t="s">
        <v>75</v>
      </c>
    </row>
    <row r="147" ht="12.75">
      <c r="A147" s="5" t="s">
        <v>78</v>
      </c>
    </row>
    <row r="148" spans="1:10" ht="12.75">
      <c r="A148" s="5" t="s">
        <v>79</v>
      </c>
      <c r="B148" s="5" t="s">
        <v>80</v>
      </c>
      <c r="D148" s="5" t="s">
        <v>81</v>
      </c>
      <c r="F148" s="5" t="s">
        <v>82</v>
      </c>
      <c r="H148" s="5" t="s">
        <v>96</v>
      </c>
      <c r="J148" s="4" t="s">
        <v>97</v>
      </c>
    </row>
    <row r="149" spans="1:11" ht="12.75">
      <c r="A149" s="5" t="s">
        <v>48</v>
      </c>
      <c r="B149" s="6" t="s">
        <v>75</v>
      </c>
      <c r="C149" s="6" t="s">
        <v>75</v>
      </c>
      <c r="D149" s="6" t="s">
        <v>75</v>
      </c>
      <c r="E149" s="6" t="s">
        <v>75</v>
      </c>
      <c r="F149" s="6" t="s">
        <v>75</v>
      </c>
      <c r="G149" s="6" t="s">
        <v>75</v>
      </c>
      <c r="H149" s="6" t="s">
        <v>75</v>
      </c>
      <c r="I149" s="6" t="s">
        <v>75</v>
      </c>
      <c r="J149" s="6" t="s">
        <v>75</v>
      </c>
      <c r="K149" s="6" t="s">
        <v>75</v>
      </c>
    </row>
    <row r="151" spans="2:11" ht="12.75">
      <c r="B151" s="5" t="s">
        <v>24</v>
      </c>
      <c r="C151" s="5" t="s">
        <v>98</v>
      </c>
      <c r="D151" s="5" t="s">
        <v>24</v>
      </c>
      <c r="E151" s="5" t="s">
        <v>98</v>
      </c>
      <c r="F151" s="5" t="s">
        <v>24</v>
      </c>
      <c r="G151" s="5" t="s">
        <v>98</v>
      </c>
      <c r="H151" s="5" t="s">
        <v>24</v>
      </c>
      <c r="I151" s="5" t="s">
        <v>98</v>
      </c>
      <c r="J151" s="5" t="s">
        <v>24</v>
      </c>
      <c r="K151" s="5" t="s">
        <v>98</v>
      </c>
    </row>
    <row r="152" spans="1:11" ht="12.75">
      <c r="A152" s="6" t="s">
        <v>75</v>
      </c>
      <c r="B152" s="6" t="s">
        <v>75</v>
      </c>
      <c r="C152" s="6" t="s">
        <v>75</v>
      </c>
      <c r="D152" s="6" t="s">
        <v>75</v>
      </c>
      <c r="E152" s="6" t="s">
        <v>75</v>
      </c>
      <c r="F152" s="6" t="s">
        <v>75</v>
      </c>
      <c r="G152" s="6" t="s">
        <v>75</v>
      </c>
      <c r="H152" s="6" t="s">
        <v>75</v>
      </c>
      <c r="I152" s="6" t="s">
        <v>75</v>
      </c>
      <c r="J152" s="6" t="s">
        <v>75</v>
      </c>
      <c r="K152" s="6" t="s">
        <v>75</v>
      </c>
    </row>
    <row r="154" spans="1:17" ht="12.75">
      <c r="A154" s="4" t="s">
        <v>60</v>
      </c>
      <c r="B154" s="7">
        <v>23</v>
      </c>
      <c r="C154" s="8">
        <f aca="true" t="shared" si="16" ref="C154:C160">B154/B8*1000</f>
        <v>109.00473933649289</v>
      </c>
      <c r="D154" s="7">
        <v>4</v>
      </c>
      <c r="E154" s="8">
        <f aca="true" t="shared" si="17" ref="E154:E160">D154/D8*1000</f>
        <v>57.971014492753625</v>
      </c>
      <c r="F154" s="7">
        <v>19</v>
      </c>
      <c r="G154" s="8">
        <f aca="true" t="shared" si="18" ref="G154:G160">F154/F8*1000</f>
        <v>136.6906474820144</v>
      </c>
      <c r="H154" s="12" t="s">
        <v>88</v>
      </c>
      <c r="I154" s="11" t="s">
        <v>88</v>
      </c>
      <c r="J154" s="12" t="s">
        <v>88</v>
      </c>
      <c r="K154" s="11" t="s">
        <v>88</v>
      </c>
      <c r="L154" s="7"/>
      <c r="N154" s="7"/>
      <c r="O154" s="8"/>
      <c r="P154" s="7"/>
      <c r="Q154" s="8"/>
    </row>
    <row r="155" spans="1:17" ht="12.75">
      <c r="A155" s="4" t="s">
        <v>61</v>
      </c>
      <c r="B155" s="7">
        <v>468</v>
      </c>
      <c r="C155" s="8">
        <f t="shared" si="16"/>
        <v>38.24779339653482</v>
      </c>
      <c r="D155" s="7">
        <v>172</v>
      </c>
      <c r="E155" s="8">
        <f t="shared" si="17"/>
        <v>21.916411824668707</v>
      </c>
      <c r="F155" s="7">
        <v>294</v>
      </c>
      <c r="G155" s="8">
        <f t="shared" si="18"/>
        <v>72.50308261405672</v>
      </c>
      <c r="H155" s="9">
        <v>2</v>
      </c>
      <c r="I155" s="11" t="s">
        <v>99</v>
      </c>
      <c r="J155" s="12" t="s">
        <v>88</v>
      </c>
      <c r="K155" s="11" t="s">
        <v>88</v>
      </c>
      <c r="L155" s="7"/>
      <c r="N155" s="7"/>
      <c r="O155" s="8"/>
      <c r="P155" s="7"/>
      <c r="Q155" s="8"/>
    </row>
    <row r="156" spans="1:17" ht="12.75">
      <c r="A156" s="4" t="s">
        <v>62</v>
      </c>
      <c r="B156" s="7">
        <v>603</v>
      </c>
      <c r="C156" s="8">
        <f t="shared" si="16"/>
        <v>19.270716819532772</v>
      </c>
      <c r="D156" s="7">
        <v>238</v>
      </c>
      <c r="E156" s="8">
        <f t="shared" si="17"/>
        <v>10.273233478654983</v>
      </c>
      <c r="F156" s="7">
        <v>356</v>
      </c>
      <c r="G156" s="8">
        <f t="shared" si="18"/>
        <v>50.282485875706215</v>
      </c>
      <c r="H156" s="9">
        <v>8</v>
      </c>
      <c r="I156" s="8">
        <f>H156/565*1000</f>
        <v>14.15929203539823</v>
      </c>
      <c r="J156" s="9">
        <v>1</v>
      </c>
      <c r="K156" s="11" t="s">
        <v>99</v>
      </c>
      <c r="L156" s="7"/>
      <c r="N156" s="7"/>
      <c r="O156" s="8"/>
      <c r="P156" s="7"/>
      <c r="Q156" s="8"/>
    </row>
    <row r="157" spans="1:17" ht="12.75">
      <c r="A157" s="4" t="s">
        <v>63</v>
      </c>
      <c r="B157" s="7">
        <v>406</v>
      </c>
      <c r="C157" s="8">
        <f t="shared" si="16"/>
        <v>11.029311890467522</v>
      </c>
      <c r="D157" s="7">
        <v>166</v>
      </c>
      <c r="E157" s="8">
        <f t="shared" si="17"/>
        <v>5.630745225738611</v>
      </c>
      <c r="F157" s="7">
        <v>238</v>
      </c>
      <c r="G157" s="8">
        <f t="shared" si="18"/>
        <v>44.13128129056184</v>
      </c>
      <c r="H157" s="9">
        <v>2</v>
      </c>
      <c r="I157" s="11" t="s">
        <v>99</v>
      </c>
      <c r="J157" s="12" t="s">
        <v>88</v>
      </c>
      <c r="K157" s="11" t="s">
        <v>88</v>
      </c>
      <c r="L157" s="7"/>
      <c r="N157" s="7"/>
      <c r="O157" s="8"/>
      <c r="P157" s="7"/>
      <c r="Q157" s="8"/>
    </row>
    <row r="158" spans="1:17" ht="12.75">
      <c r="A158" s="4" t="s">
        <v>64</v>
      </c>
      <c r="B158" s="7">
        <v>288</v>
      </c>
      <c r="C158" s="8">
        <f t="shared" si="16"/>
        <v>9.052333804809052</v>
      </c>
      <c r="D158" s="7">
        <v>116</v>
      </c>
      <c r="E158" s="8">
        <f t="shared" si="17"/>
        <v>4.4737552547340815</v>
      </c>
      <c r="F158" s="7">
        <v>162</v>
      </c>
      <c r="G158" s="8">
        <f t="shared" si="18"/>
        <v>43.13099041533546</v>
      </c>
      <c r="H158" s="9">
        <v>9</v>
      </c>
      <c r="I158" s="8">
        <f>H158/586*1000</f>
        <v>15.358361774744028</v>
      </c>
      <c r="J158" s="9">
        <v>1</v>
      </c>
      <c r="K158" s="11" t="s">
        <v>99</v>
      </c>
      <c r="L158" s="7"/>
      <c r="N158" s="7"/>
      <c r="O158" s="8"/>
      <c r="P158" s="7"/>
      <c r="Q158" s="8"/>
    </row>
    <row r="159" spans="1:17" ht="12.75">
      <c r="A159" s="4" t="s">
        <v>65</v>
      </c>
      <c r="B159" s="7">
        <v>153</v>
      </c>
      <c r="C159" s="8">
        <f t="shared" si="16"/>
        <v>10.758737078967723</v>
      </c>
      <c r="D159" s="7">
        <v>52</v>
      </c>
      <c r="E159" s="8">
        <f t="shared" si="17"/>
        <v>4.435346298191743</v>
      </c>
      <c r="F159" s="7">
        <v>100</v>
      </c>
      <c r="G159" s="8">
        <f t="shared" si="18"/>
        <v>59.701492537313435</v>
      </c>
      <c r="H159" s="9">
        <v>1</v>
      </c>
      <c r="I159" s="11" t="s">
        <v>99</v>
      </c>
      <c r="J159" s="12" t="s">
        <v>88</v>
      </c>
      <c r="K159" s="11" t="s">
        <v>88</v>
      </c>
      <c r="L159" s="7"/>
      <c r="N159" s="7"/>
      <c r="O159" s="8"/>
      <c r="P159" s="7"/>
      <c r="Q159" s="8"/>
    </row>
    <row r="160" spans="1:17" ht="12.75">
      <c r="A160" s="4" t="s">
        <v>66</v>
      </c>
      <c r="B160" s="9">
        <v>31</v>
      </c>
      <c r="C160" s="8">
        <f t="shared" si="16"/>
        <v>9.958239640218437</v>
      </c>
      <c r="D160" s="7">
        <v>14</v>
      </c>
      <c r="E160" s="8">
        <f t="shared" si="17"/>
        <v>5.447470817120622</v>
      </c>
      <c r="F160" s="9">
        <v>15</v>
      </c>
      <c r="G160" s="8">
        <f t="shared" si="18"/>
        <v>39.0625</v>
      </c>
      <c r="H160" s="9">
        <v>2</v>
      </c>
      <c r="I160" s="11" t="s">
        <v>99</v>
      </c>
      <c r="J160" s="12" t="s">
        <v>88</v>
      </c>
      <c r="K160" s="11" t="s">
        <v>88</v>
      </c>
      <c r="L160" s="7"/>
      <c r="O160" s="8"/>
      <c r="Q160" s="8"/>
    </row>
    <row r="161" spans="1:17" ht="12.75">
      <c r="A161" s="4" t="s">
        <v>67</v>
      </c>
      <c r="B161" s="9">
        <v>3</v>
      </c>
      <c r="C161" s="11" t="s">
        <v>99</v>
      </c>
      <c r="D161" s="9">
        <v>1</v>
      </c>
      <c r="E161" s="11" t="s">
        <v>99</v>
      </c>
      <c r="F161" s="9">
        <v>2</v>
      </c>
      <c r="G161" s="12" t="s">
        <v>99</v>
      </c>
      <c r="H161" s="12" t="s">
        <v>88</v>
      </c>
      <c r="I161" s="11" t="s">
        <v>88</v>
      </c>
      <c r="J161" s="12" t="s">
        <v>88</v>
      </c>
      <c r="K161" s="11" t="s">
        <v>88</v>
      </c>
      <c r="O161" s="8"/>
      <c r="Q161" s="8"/>
    </row>
    <row r="162" spans="1:17" ht="12.75">
      <c r="A162" s="6" t="s">
        <v>75</v>
      </c>
      <c r="B162" s="6" t="s">
        <v>75</v>
      </c>
      <c r="C162" s="13" t="s">
        <v>75</v>
      </c>
      <c r="D162" s="6" t="s">
        <v>75</v>
      </c>
      <c r="E162" s="13" t="s">
        <v>75</v>
      </c>
      <c r="F162" s="6" t="s">
        <v>75</v>
      </c>
      <c r="G162" s="13" t="s">
        <v>75</v>
      </c>
      <c r="H162" s="6" t="s">
        <v>75</v>
      </c>
      <c r="I162" s="6" t="s">
        <v>75</v>
      </c>
      <c r="J162" s="6" t="s">
        <v>75</v>
      </c>
      <c r="K162" s="6" t="s">
        <v>75</v>
      </c>
      <c r="M162" s="8"/>
      <c r="O162" s="8"/>
      <c r="Q162" s="8"/>
    </row>
    <row r="163" spans="15:17" ht="12.75">
      <c r="O163" s="8"/>
      <c r="Q163" s="8"/>
    </row>
    <row r="164" spans="1:17" ht="12.75">
      <c r="A164" s="4" t="s">
        <v>89</v>
      </c>
      <c r="B164" s="7">
        <v>1975</v>
      </c>
      <c r="C164" s="8">
        <f>B164/B15*1000</f>
        <v>15.226273995836866</v>
      </c>
      <c r="D164" s="7">
        <v>763</v>
      </c>
      <c r="E164" s="8">
        <f>D164/D15*1000</f>
        <v>7.569819931544223</v>
      </c>
      <c r="F164" s="7">
        <v>1186</v>
      </c>
      <c r="G164" s="8">
        <f>F164/F15*1000</f>
        <v>52.74862124177192</v>
      </c>
      <c r="H164" s="9">
        <v>24</v>
      </c>
      <c r="I164" s="8">
        <f>H164/2418*1000</f>
        <v>9.925558312655086</v>
      </c>
      <c r="J164" s="9">
        <v>2</v>
      </c>
      <c r="K164" s="11" t="s">
        <v>99</v>
      </c>
      <c r="N164" s="7"/>
      <c r="O164" s="8"/>
      <c r="P164" s="7"/>
      <c r="Q164" s="8"/>
    </row>
    <row r="165" spans="1:11" ht="12.75">
      <c r="A165" s="6" t="s">
        <v>75</v>
      </c>
      <c r="B165" s="6" t="s">
        <v>75</v>
      </c>
      <c r="C165" s="6" t="s">
        <v>75</v>
      </c>
      <c r="D165" s="6" t="s">
        <v>75</v>
      </c>
      <c r="E165" s="6" t="s">
        <v>75</v>
      </c>
      <c r="F165" s="6" t="s">
        <v>75</v>
      </c>
      <c r="G165" s="6" t="s">
        <v>75</v>
      </c>
      <c r="H165" s="6" t="s">
        <v>75</v>
      </c>
      <c r="I165" s="6" t="s">
        <v>75</v>
      </c>
      <c r="J165" s="6" t="s">
        <v>75</v>
      </c>
      <c r="K165" s="6" t="s">
        <v>75</v>
      </c>
    </row>
    <row r="167" ht="12.75">
      <c r="A167" s="5" t="s">
        <v>69</v>
      </c>
    </row>
    <row r="168" spans="1:16" ht="12.75">
      <c r="A168" s="5" t="s">
        <v>70</v>
      </c>
      <c r="B168" s="14">
        <v>23.393</v>
      </c>
      <c r="D168" s="14">
        <v>23.695</v>
      </c>
      <c r="F168" s="14">
        <v>23.162</v>
      </c>
      <c r="H168" s="14">
        <v>29</v>
      </c>
      <c r="J168" s="14">
        <v>26.5</v>
      </c>
      <c r="L168" s="14"/>
      <c r="N168" s="14"/>
      <c r="P168" s="14"/>
    </row>
    <row r="169" spans="1:11" ht="12.75">
      <c r="A169" s="6" t="s">
        <v>75</v>
      </c>
      <c r="B169" s="6" t="s">
        <v>75</v>
      </c>
      <c r="C169" s="6" t="s">
        <v>75</v>
      </c>
      <c r="D169" s="6" t="s">
        <v>75</v>
      </c>
      <c r="E169" s="6" t="s">
        <v>75</v>
      </c>
      <c r="F169" s="6" t="s">
        <v>75</v>
      </c>
      <c r="G169" s="6" t="s">
        <v>75</v>
      </c>
      <c r="H169" s="6" t="s">
        <v>75</v>
      </c>
      <c r="I169" s="6" t="s">
        <v>75</v>
      </c>
      <c r="J169" s="6" t="s">
        <v>75</v>
      </c>
      <c r="K169" s="6" t="s">
        <v>75</v>
      </c>
    </row>
    <row r="171" ht="12.75">
      <c r="A171" s="4" t="s">
        <v>100</v>
      </c>
    </row>
    <row r="173" ht="12.75">
      <c r="A173" s="4" t="s">
        <v>91</v>
      </c>
    </row>
    <row r="174" ht="12.75">
      <c r="A174" s="4" t="s">
        <v>101</v>
      </c>
    </row>
  </sheetData>
  <mergeCells count="15">
    <mergeCell ref="P16:Q16"/>
    <mergeCell ref="H16:I16"/>
    <mergeCell ref="J16:K16"/>
    <mergeCell ref="L16:M16"/>
    <mergeCell ref="N16:O16"/>
    <mergeCell ref="A17:Q17"/>
    <mergeCell ref="A18:Q18"/>
    <mergeCell ref="A5:A7"/>
    <mergeCell ref="A19:Q19"/>
    <mergeCell ref="L6:M6"/>
    <mergeCell ref="J6:K6"/>
    <mergeCell ref="H6:I6"/>
    <mergeCell ref="B16:C16"/>
    <mergeCell ref="D16:E16"/>
    <mergeCell ref="F16:G16"/>
  </mergeCells>
  <printOptions horizontalCentered="1"/>
  <pageMargins left="0.5" right="0.25" top="1" bottom="1" header="0" footer="0"/>
  <pageSetup fitToHeight="1" fitToWidth="1" horizontalDpi="300" verticalDpi="300" orientation="landscape" scale="79" r:id="rId1"/>
</worksheet>
</file>

<file path=xl/worksheets/sheet5.xml><?xml version="1.0" encoding="utf-8"?>
<worksheet xmlns="http://schemas.openxmlformats.org/spreadsheetml/2006/main" xmlns:r="http://schemas.openxmlformats.org/officeDocument/2006/relationships">
  <dimension ref="A2:F49"/>
  <sheetViews>
    <sheetView workbookViewId="0" topLeftCell="A1">
      <selection activeCell="A1" sqref="A1"/>
    </sheetView>
  </sheetViews>
  <sheetFormatPr defaultColWidth="9.33203125" defaultRowHeight="12.75"/>
  <cols>
    <col min="1" max="1" width="19.5" style="1" customWidth="1"/>
    <col min="2" max="2" width="9.83203125" style="1" customWidth="1"/>
    <col min="3" max="3" width="14.83203125" style="1" customWidth="1"/>
    <col min="4" max="16384" width="9.33203125" style="1" customWidth="1"/>
  </cols>
  <sheetData>
    <row r="2" spans="1:3" ht="12.75">
      <c r="A2" s="48" t="s">
        <v>102</v>
      </c>
      <c r="B2" s="49"/>
      <c r="C2" s="49"/>
    </row>
    <row r="3" spans="1:3" ht="14.25" customHeight="1">
      <c r="A3" s="230" t="s">
        <v>103</v>
      </c>
      <c r="B3" s="231"/>
      <c r="C3" s="231"/>
    </row>
    <row r="4" spans="1:3" ht="12.75" customHeight="1">
      <c r="A4" s="86" t="s">
        <v>20</v>
      </c>
      <c r="B4" s="87"/>
      <c r="C4" s="87"/>
    </row>
    <row r="5" spans="1:3" ht="12.75">
      <c r="A5" s="48" t="s">
        <v>295</v>
      </c>
      <c r="B5" s="49"/>
      <c r="C5" s="49"/>
    </row>
    <row r="6" spans="1:3" ht="19.5" customHeight="1">
      <c r="A6" s="88" t="s">
        <v>21</v>
      </c>
      <c r="B6" s="89" t="s">
        <v>26</v>
      </c>
      <c r="C6" s="89" t="s">
        <v>22</v>
      </c>
    </row>
    <row r="7" spans="1:3" ht="15" customHeight="1">
      <c r="A7" s="58" t="s">
        <v>27</v>
      </c>
      <c r="B7" s="90" t="s">
        <v>28</v>
      </c>
      <c r="C7" s="57">
        <v>78.5</v>
      </c>
    </row>
    <row r="8" spans="1:3" ht="15" customHeight="1">
      <c r="A8" s="91">
        <v>126.8</v>
      </c>
      <c r="B8" s="92">
        <v>1910</v>
      </c>
      <c r="C8" s="61">
        <v>99</v>
      </c>
    </row>
    <row r="9" spans="1:3" ht="15" customHeight="1">
      <c r="A9" s="91">
        <v>117.9</v>
      </c>
      <c r="B9" s="92">
        <v>1920</v>
      </c>
      <c r="C9" s="93">
        <v>111.6</v>
      </c>
    </row>
    <row r="10" spans="1:3" ht="15" customHeight="1">
      <c r="A10" s="68">
        <v>89.2</v>
      </c>
      <c r="B10" s="90" t="s">
        <v>30</v>
      </c>
      <c r="C10" s="57">
        <v>87.6</v>
      </c>
    </row>
    <row r="11" spans="1:3" ht="15" customHeight="1">
      <c r="A11" s="94">
        <v>79.9</v>
      </c>
      <c r="B11" s="92">
        <v>1940</v>
      </c>
      <c r="C11" s="61">
        <v>78.9</v>
      </c>
    </row>
    <row r="12" spans="1:3" ht="15" customHeight="1">
      <c r="A12" s="91">
        <v>106.2</v>
      </c>
      <c r="B12" s="92">
        <v>1950</v>
      </c>
      <c r="C12" s="93">
        <v>110.5</v>
      </c>
    </row>
    <row r="13" spans="1:3" ht="15" customHeight="1">
      <c r="A13" s="58">
        <v>118</v>
      </c>
      <c r="B13" s="90" t="s">
        <v>32</v>
      </c>
      <c r="C13" s="95">
        <v>123.1</v>
      </c>
    </row>
    <row r="14" spans="1:3" ht="15" customHeight="1">
      <c r="A14" s="68">
        <v>87.9</v>
      </c>
      <c r="B14" s="90" t="s">
        <v>34</v>
      </c>
      <c r="C14" s="57">
        <v>91.7</v>
      </c>
    </row>
    <row r="15" spans="1:3" ht="15" customHeight="1">
      <c r="A15" s="68">
        <v>68.4</v>
      </c>
      <c r="B15" s="90" t="s">
        <v>36</v>
      </c>
      <c r="C15" s="57">
        <v>66.2</v>
      </c>
    </row>
    <row r="16" spans="1:3" ht="15" customHeight="1">
      <c r="A16" s="68">
        <v>70.9</v>
      </c>
      <c r="B16" s="90" t="s">
        <v>38</v>
      </c>
      <c r="C16" s="57">
        <v>69.06041207068452</v>
      </c>
    </row>
    <row r="17" spans="1:6" ht="15" customHeight="1">
      <c r="A17" s="68">
        <v>69.6</v>
      </c>
      <c r="B17" s="90" t="s">
        <v>40</v>
      </c>
      <c r="C17" s="57">
        <v>67.01534720403998</v>
      </c>
      <c r="F17" s="96"/>
    </row>
    <row r="18" spans="1:3" ht="15" customHeight="1">
      <c r="A18" s="68">
        <v>68.9</v>
      </c>
      <c r="B18" s="90" t="s">
        <v>42</v>
      </c>
      <c r="C18" s="57">
        <v>64.60067166696386</v>
      </c>
    </row>
    <row r="19" spans="1:3" ht="15" customHeight="1">
      <c r="A19" s="68">
        <v>67.6</v>
      </c>
      <c r="B19" s="90" t="s">
        <v>43</v>
      </c>
      <c r="C19" s="57">
        <v>62.86880124476263</v>
      </c>
    </row>
    <row r="20" spans="1:3" ht="15" customHeight="1">
      <c r="A20" s="66">
        <v>66.7</v>
      </c>
      <c r="B20" s="90">
        <v>1994</v>
      </c>
      <c r="C20" s="57">
        <v>62.21073681749685</v>
      </c>
    </row>
    <row r="21" spans="1:4" ht="15" customHeight="1">
      <c r="A21" s="66">
        <v>65.6</v>
      </c>
      <c r="B21" s="90">
        <v>1995</v>
      </c>
      <c r="C21" s="57">
        <v>60.44209507729095</v>
      </c>
      <c r="D21" s="17"/>
    </row>
    <row r="22" spans="1:4" ht="15" customHeight="1">
      <c r="A22" s="66">
        <v>65.3</v>
      </c>
      <c r="B22" s="90">
        <v>1996</v>
      </c>
      <c r="C22" s="57">
        <v>59.921786980838036</v>
      </c>
      <c r="D22" s="17"/>
    </row>
    <row r="23" spans="1:3" ht="15" customHeight="1">
      <c r="A23" s="68">
        <v>65</v>
      </c>
      <c r="B23" s="90">
        <v>1997</v>
      </c>
      <c r="C23" s="57">
        <v>60.238502050515024</v>
      </c>
    </row>
    <row r="24" spans="1:3" ht="15" customHeight="1">
      <c r="A24" s="68">
        <v>65.6</v>
      </c>
      <c r="B24" s="90">
        <v>1998</v>
      </c>
      <c r="C24" s="57">
        <v>60.582585356809844</v>
      </c>
    </row>
    <row r="25" spans="1:3" ht="15" customHeight="1">
      <c r="A25" s="68">
        <v>65.9</v>
      </c>
      <c r="B25" s="90">
        <v>1999</v>
      </c>
      <c r="C25" s="68">
        <v>60.76804313866585</v>
      </c>
    </row>
    <row r="26" spans="1:3" ht="15" customHeight="1">
      <c r="A26" s="68">
        <v>67.5</v>
      </c>
      <c r="B26" s="75">
        <v>2000</v>
      </c>
      <c r="C26" s="68">
        <v>63.00070202475795</v>
      </c>
    </row>
    <row r="27" spans="1:3" ht="15" customHeight="1">
      <c r="A27" s="68">
        <v>66.9</v>
      </c>
      <c r="B27" s="75">
        <v>2001</v>
      </c>
      <c r="C27" s="68">
        <v>61.9440022909337</v>
      </c>
    </row>
    <row r="28" spans="1:3" ht="15" customHeight="1">
      <c r="A28" s="68">
        <v>64.8</v>
      </c>
      <c r="B28" s="75">
        <v>2002</v>
      </c>
      <c r="C28" s="68">
        <v>60.52093102367091</v>
      </c>
    </row>
    <row r="29" spans="1:3" ht="15" customHeight="1">
      <c r="A29" s="68">
        <v>66.1</v>
      </c>
      <c r="B29" s="75">
        <v>2003</v>
      </c>
      <c r="C29" s="68">
        <v>61.564012929148454</v>
      </c>
    </row>
    <row r="30" spans="1:3" ht="15" customHeight="1">
      <c r="A30" s="68">
        <v>66.4</v>
      </c>
      <c r="B30" s="75">
        <v>2004</v>
      </c>
      <c r="C30" s="68">
        <v>61.41525442989068</v>
      </c>
    </row>
    <row r="31" spans="1:3" ht="15" customHeight="1">
      <c r="A31" s="34"/>
      <c r="B31" s="34"/>
      <c r="C31" s="34"/>
    </row>
    <row r="32" spans="1:3" ht="24.75" customHeight="1">
      <c r="A32" s="214" t="s">
        <v>246</v>
      </c>
      <c r="B32" s="215"/>
      <c r="C32" s="215"/>
    </row>
    <row r="33" spans="1:3" ht="42" customHeight="1">
      <c r="A33" s="214" t="s">
        <v>324</v>
      </c>
      <c r="B33" s="215"/>
      <c r="C33" s="215"/>
    </row>
    <row r="35" ht="12.75">
      <c r="A35" s="15" t="s">
        <v>304</v>
      </c>
    </row>
    <row r="40" ht="12.75">
      <c r="A40" s="18"/>
    </row>
    <row r="41" ht="12.75">
      <c r="A41" s="18"/>
    </row>
    <row r="42" ht="12.75">
      <c r="A42" s="18"/>
    </row>
    <row r="43" ht="12.75">
      <c r="A43" s="18"/>
    </row>
    <row r="46" ht="12.75">
      <c r="A46" s="20"/>
    </row>
    <row r="47" ht="12.75">
      <c r="A47" s="20"/>
    </row>
    <row r="48" ht="12.75">
      <c r="A48" s="20"/>
    </row>
    <row r="49" ht="12.75">
      <c r="A49" s="20"/>
    </row>
  </sheetData>
  <mergeCells count="3">
    <mergeCell ref="A32:C32"/>
    <mergeCell ref="A33:C33"/>
    <mergeCell ref="A3:C3"/>
  </mergeCells>
  <printOptions horizontalCentered="1"/>
  <pageMargins left="0.75" right="0.7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F29"/>
  <sheetViews>
    <sheetView workbookViewId="0" topLeftCell="A1">
      <selection activeCell="A1" sqref="A1"/>
    </sheetView>
  </sheetViews>
  <sheetFormatPr defaultColWidth="9.33203125" defaultRowHeight="12.75"/>
  <cols>
    <col min="1" max="1" width="12.5" style="1" customWidth="1"/>
    <col min="2" max="2" width="15.5" style="1" customWidth="1"/>
    <col min="3" max="3" width="19.16015625" style="1" customWidth="1"/>
    <col min="4" max="5" width="12.83203125" style="1" customWidth="1"/>
    <col min="6" max="6" width="12" style="1" customWidth="1"/>
    <col min="7" max="7" width="9.5" style="1" bestFit="1" customWidth="1"/>
    <col min="8" max="16384" width="9.33203125" style="1" customWidth="1"/>
  </cols>
  <sheetData>
    <row r="2" spans="1:3" ht="12.75">
      <c r="A2" s="48" t="s">
        <v>104</v>
      </c>
      <c r="B2" s="49"/>
      <c r="C2" s="49"/>
    </row>
    <row r="3" spans="1:3" ht="12.75">
      <c r="A3" s="50" t="s">
        <v>105</v>
      </c>
      <c r="B3" s="49"/>
      <c r="C3" s="49"/>
    </row>
    <row r="4" spans="1:3" ht="12.75">
      <c r="A4" s="48" t="s">
        <v>297</v>
      </c>
      <c r="B4" s="49"/>
      <c r="C4" s="49"/>
    </row>
    <row r="5" spans="1:3" ht="12.75">
      <c r="A5" s="216" t="s">
        <v>26</v>
      </c>
      <c r="B5" s="97" t="s">
        <v>106</v>
      </c>
      <c r="C5" s="98"/>
    </row>
    <row r="6" spans="1:3" ht="12.75">
      <c r="A6" s="217"/>
      <c r="B6" s="74" t="s">
        <v>50</v>
      </c>
      <c r="C6" s="74" t="s">
        <v>51</v>
      </c>
    </row>
    <row r="7" spans="1:5" ht="19.5" customHeight="1">
      <c r="A7" s="75">
        <v>1970</v>
      </c>
      <c r="B7" s="57">
        <v>87.9</v>
      </c>
      <c r="C7" s="57">
        <v>123.5</v>
      </c>
      <c r="E7" s="9"/>
    </row>
    <row r="8" spans="1:5" ht="19.5" customHeight="1">
      <c r="A8" s="75">
        <v>1975</v>
      </c>
      <c r="B8" s="57">
        <v>62.6</v>
      </c>
      <c r="C8" s="57">
        <v>89.5</v>
      </c>
      <c r="E8" s="9"/>
    </row>
    <row r="9" spans="1:5" ht="19.5" customHeight="1">
      <c r="A9" s="75">
        <v>1980</v>
      </c>
      <c r="B9" s="57">
        <v>64.3</v>
      </c>
      <c r="C9" s="57">
        <v>77.9</v>
      </c>
      <c r="E9" s="9"/>
    </row>
    <row r="10" spans="1:5" ht="19.5" customHeight="1">
      <c r="A10" s="75">
        <v>1985</v>
      </c>
      <c r="B10" s="57">
        <v>62.4</v>
      </c>
      <c r="C10" s="57">
        <v>68.5</v>
      </c>
      <c r="E10" s="9"/>
    </row>
    <row r="11" spans="1:5" ht="19.5" customHeight="1">
      <c r="A11" s="75">
        <v>1990</v>
      </c>
      <c r="B11" s="99">
        <v>64.60045074912581</v>
      </c>
      <c r="C11" s="100">
        <v>92.98563251956547</v>
      </c>
      <c r="E11" s="9"/>
    </row>
    <row r="12" spans="1:5" ht="19.5" customHeight="1">
      <c r="A12" s="75">
        <v>1991</v>
      </c>
      <c r="B12" s="99">
        <v>62.53089618934762</v>
      </c>
      <c r="C12" s="100">
        <v>91.24438093364728</v>
      </c>
      <c r="E12" s="9"/>
    </row>
    <row r="13" spans="1:3" ht="19.5" customHeight="1">
      <c r="A13" s="75">
        <v>1992</v>
      </c>
      <c r="B13" s="99">
        <v>60.830554448853064</v>
      </c>
      <c r="C13" s="100">
        <v>85.49107786329961</v>
      </c>
    </row>
    <row r="14" spans="1:3" ht="19.5" customHeight="1">
      <c r="A14" s="75">
        <v>1993</v>
      </c>
      <c r="B14" s="99">
        <v>59.39526259056312</v>
      </c>
      <c r="C14" s="100">
        <v>81.26893345492938</v>
      </c>
    </row>
    <row r="15" spans="1:6" ht="19.5" customHeight="1">
      <c r="A15" s="75">
        <v>1994</v>
      </c>
      <c r="B15" s="99">
        <v>58.75452161990178</v>
      </c>
      <c r="C15" s="100">
        <v>77.96787478696713</v>
      </c>
      <c r="E15" s="17"/>
      <c r="F15" s="17"/>
    </row>
    <row r="16" spans="1:3" ht="19.5" customHeight="1">
      <c r="A16" s="75">
        <v>1995</v>
      </c>
      <c r="B16" s="99">
        <v>57.85439623397414</v>
      </c>
      <c r="C16" s="100">
        <v>71.38272878345082</v>
      </c>
    </row>
    <row r="17" spans="1:3" ht="19.5" customHeight="1">
      <c r="A17" s="75">
        <v>1996</v>
      </c>
      <c r="B17" s="99">
        <v>57.61111699852461</v>
      </c>
      <c r="C17" s="100">
        <v>68.90954995391336</v>
      </c>
    </row>
    <row r="18" spans="1:3" ht="19.5" customHeight="1">
      <c r="A18" s="75">
        <v>1997</v>
      </c>
      <c r="B18" s="99">
        <v>57.87405199403067</v>
      </c>
      <c r="C18" s="100">
        <v>69.39394634521202</v>
      </c>
    </row>
    <row r="19" spans="1:3" ht="19.5" customHeight="1">
      <c r="A19" s="75">
        <v>1998</v>
      </c>
      <c r="B19" s="99">
        <v>58.330130087821615</v>
      </c>
      <c r="C19" s="100">
        <v>69.58446170537906</v>
      </c>
    </row>
    <row r="20" spans="1:3" ht="19.5" customHeight="1">
      <c r="A20" s="75">
        <v>1999</v>
      </c>
      <c r="B20" s="99">
        <v>58.30565256765722</v>
      </c>
      <c r="C20" s="100">
        <v>68.85322570866857</v>
      </c>
    </row>
    <row r="21" spans="1:3" ht="19.5" customHeight="1">
      <c r="A21" s="75">
        <v>2000</v>
      </c>
      <c r="B21" s="99">
        <v>61.02551004301896</v>
      </c>
      <c r="C21" s="100">
        <v>69.56639864040741</v>
      </c>
    </row>
    <row r="22" spans="1:3" ht="19.5" customHeight="1">
      <c r="A22" s="75">
        <v>2001</v>
      </c>
      <c r="B22" s="99">
        <v>60.33712659946309</v>
      </c>
      <c r="C22" s="100">
        <v>68.30207109881037</v>
      </c>
    </row>
    <row r="23" spans="1:3" ht="19.5" customHeight="1">
      <c r="A23" s="75">
        <v>2002</v>
      </c>
      <c r="B23" s="99">
        <v>59.125525729620776</v>
      </c>
      <c r="C23" s="100">
        <v>64.9578538915442</v>
      </c>
    </row>
    <row r="24" spans="1:3" ht="19.5" customHeight="1">
      <c r="A24" s="75">
        <v>2003</v>
      </c>
      <c r="B24" s="99">
        <v>59.989052963921765</v>
      </c>
      <c r="C24" s="100">
        <v>65.62684190616945</v>
      </c>
    </row>
    <row r="25" spans="1:3" ht="19.5" customHeight="1">
      <c r="A25" s="75">
        <v>2004</v>
      </c>
      <c r="B25" s="99">
        <v>59.78836951757053</v>
      </c>
      <c r="C25" s="100">
        <v>65.28303639868993</v>
      </c>
    </row>
    <row r="26" spans="1:3" ht="19.5" customHeight="1">
      <c r="A26" s="75"/>
      <c r="B26" s="99"/>
      <c r="C26" s="100"/>
    </row>
    <row r="27" spans="1:3" ht="60" customHeight="1">
      <c r="A27" s="85" t="s">
        <v>298</v>
      </c>
      <c r="B27" s="101">
        <v>-31.981377113116583</v>
      </c>
      <c r="C27" s="102">
        <v>-47.1392417824373</v>
      </c>
    </row>
    <row r="28" spans="1:3" ht="24.75" customHeight="1">
      <c r="A28" s="214" t="s">
        <v>229</v>
      </c>
      <c r="B28" s="215"/>
      <c r="C28" s="215"/>
    </row>
    <row r="29" spans="1:3" ht="40.5" customHeight="1">
      <c r="A29" s="214" t="s">
        <v>299</v>
      </c>
      <c r="B29" s="215"/>
      <c r="C29" s="215"/>
    </row>
  </sheetData>
  <mergeCells count="3">
    <mergeCell ref="A28:C28"/>
    <mergeCell ref="A29:C29"/>
    <mergeCell ref="A5:A6"/>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9.33203125" defaultRowHeight="12.75"/>
  <cols>
    <col min="1" max="1" width="13.16015625" style="1" customWidth="1"/>
    <col min="2" max="2" width="10.66015625" style="1" bestFit="1" customWidth="1"/>
    <col min="3" max="3" width="8.5" style="1" customWidth="1"/>
    <col min="4" max="4" width="10.66015625" style="1" bestFit="1" customWidth="1"/>
    <col min="5" max="5" width="8" style="1" customWidth="1"/>
    <col min="6" max="6" width="10.66015625" style="1" bestFit="1" customWidth="1"/>
    <col min="7" max="7" width="8.5" style="1" customWidth="1"/>
    <col min="8" max="16384" width="9.33203125" style="1" customWidth="1"/>
  </cols>
  <sheetData>
    <row r="2" spans="1:7" ht="12.75">
      <c r="A2" s="48" t="s">
        <v>108</v>
      </c>
      <c r="B2" s="49"/>
      <c r="C2" s="49"/>
      <c r="D2" s="49"/>
      <c r="E2" s="49"/>
      <c r="F2" s="49"/>
      <c r="G2" s="49"/>
    </row>
    <row r="3" spans="1:7" ht="63.75" customHeight="1">
      <c r="A3" s="230" t="s">
        <v>251</v>
      </c>
      <c r="B3" s="231"/>
      <c r="C3" s="231"/>
      <c r="D3" s="231"/>
      <c r="E3" s="231"/>
      <c r="F3" s="231"/>
      <c r="G3" s="231"/>
    </row>
    <row r="4" spans="1:7" ht="12.75">
      <c r="A4" s="48" t="s">
        <v>296</v>
      </c>
      <c r="B4" s="49"/>
      <c r="C4" s="49"/>
      <c r="D4" s="49"/>
      <c r="E4" s="49"/>
      <c r="F4" s="49"/>
      <c r="G4" s="49"/>
    </row>
    <row r="5" spans="1:7" ht="32.25" customHeight="1">
      <c r="A5" s="220" t="s">
        <v>249</v>
      </c>
      <c r="B5" s="235" t="s">
        <v>89</v>
      </c>
      <c r="C5" s="236"/>
      <c r="D5" s="225" t="s">
        <v>109</v>
      </c>
      <c r="E5" s="234"/>
      <c r="F5" s="103" t="s">
        <v>250</v>
      </c>
      <c r="G5" s="104"/>
    </row>
    <row r="6" spans="1:7" ht="12.75">
      <c r="A6" s="232"/>
      <c r="B6" s="54" t="s">
        <v>24</v>
      </c>
      <c r="C6" s="105" t="s">
        <v>57</v>
      </c>
      <c r="D6" s="55" t="s">
        <v>24</v>
      </c>
      <c r="E6" s="105" t="s">
        <v>57</v>
      </c>
      <c r="F6" s="55" t="s">
        <v>24</v>
      </c>
      <c r="G6" s="105" t="s">
        <v>57</v>
      </c>
    </row>
    <row r="7" spans="1:7" ht="19.5" customHeight="1">
      <c r="A7" s="88" t="s">
        <v>110</v>
      </c>
      <c r="B7" s="82">
        <v>82085</v>
      </c>
      <c r="C7" s="106">
        <v>100</v>
      </c>
      <c r="D7" s="82">
        <v>65356</v>
      </c>
      <c r="E7" s="106">
        <v>100</v>
      </c>
      <c r="F7" s="82">
        <v>16729</v>
      </c>
      <c r="G7" s="106">
        <v>100</v>
      </c>
    </row>
    <row r="8" spans="1:7" ht="19.5" customHeight="1">
      <c r="A8" s="75" t="s">
        <v>111</v>
      </c>
      <c r="B8" s="76">
        <v>3721</v>
      </c>
      <c r="C8" s="77">
        <v>4.533105926783213</v>
      </c>
      <c r="D8" s="76">
        <v>1133</v>
      </c>
      <c r="E8" s="77">
        <v>1.7335822265744538</v>
      </c>
      <c r="F8" s="76">
        <v>2588</v>
      </c>
      <c r="G8" s="77">
        <v>15.470141670153625</v>
      </c>
    </row>
    <row r="9" spans="1:7" ht="19.5" customHeight="1">
      <c r="A9" s="75" t="s">
        <v>112</v>
      </c>
      <c r="B9" s="76">
        <v>24244</v>
      </c>
      <c r="C9" s="77">
        <v>29.535237863190595</v>
      </c>
      <c r="D9" s="76">
        <v>17111</v>
      </c>
      <c r="E9" s="77">
        <v>26.181222841055146</v>
      </c>
      <c r="F9" s="76">
        <v>7133</v>
      </c>
      <c r="G9" s="77">
        <v>42.63853189072868</v>
      </c>
    </row>
    <row r="10" spans="1:7" ht="19.5" customHeight="1">
      <c r="A10" s="75" t="s">
        <v>113</v>
      </c>
      <c r="B10" s="76">
        <v>19280</v>
      </c>
      <c r="C10" s="77">
        <v>23.48784796247792</v>
      </c>
      <c r="D10" s="76">
        <v>16963</v>
      </c>
      <c r="E10" s="77">
        <v>25.95477079380623</v>
      </c>
      <c r="F10" s="76">
        <v>2317</v>
      </c>
      <c r="G10" s="77">
        <v>13.850200251061032</v>
      </c>
    </row>
    <row r="11" spans="1:7" ht="19.5" customHeight="1">
      <c r="A11" s="75" t="s">
        <v>114</v>
      </c>
      <c r="B11" s="76">
        <v>18660</v>
      </c>
      <c r="C11" s="77">
        <v>22.73253334957666</v>
      </c>
      <c r="D11" s="76">
        <v>16513</v>
      </c>
      <c r="E11" s="77">
        <v>25.266234163657508</v>
      </c>
      <c r="F11" s="76">
        <v>2147</v>
      </c>
      <c r="G11" s="77">
        <v>12.834000836870105</v>
      </c>
    </row>
    <row r="12" spans="1:7" ht="19.5" customHeight="1">
      <c r="A12" s="75" t="s">
        <v>115</v>
      </c>
      <c r="B12" s="76">
        <v>16180</v>
      </c>
      <c r="C12" s="77">
        <v>19.711274897971613</v>
      </c>
      <c r="D12" s="76">
        <v>13636</v>
      </c>
      <c r="E12" s="77">
        <v>20.864189974906665</v>
      </c>
      <c r="F12" s="76">
        <v>2544</v>
      </c>
      <c r="G12" s="77">
        <v>15.207125351186562</v>
      </c>
    </row>
    <row r="13" spans="1:7" ht="46.5" customHeight="1">
      <c r="A13" s="85" t="s">
        <v>247</v>
      </c>
      <c r="B13" s="237" t="s">
        <v>290</v>
      </c>
      <c r="C13" s="238"/>
      <c r="D13" s="237" t="s">
        <v>291</v>
      </c>
      <c r="E13" s="238"/>
      <c r="F13" s="237" t="s">
        <v>292</v>
      </c>
      <c r="G13" s="238"/>
    </row>
    <row r="14" spans="1:7" ht="91.5" customHeight="1">
      <c r="A14" s="233" t="s">
        <v>230</v>
      </c>
      <c r="B14" s="215"/>
      <c r="C14" s="215"/>
      <c r="D14" s="215"/>
      <c r="E14" s="215"/>
      <c r="F14" s="215"/>
      <c r="G14" s="215"/>
    </row>
    <row r="15" spans="1:7" ht="28.5" customHeight="1">
      <c r="A15" s="214" t="s">
        <v>300</v>
      </c>
      <c r="B15" s="215"/>
      <c r="C15" s="215"/>
      <c r="D15" s="215"/>
      <c r="E15" s="215"/>
      <c r="F15" s="215"/>
      <c r="G15" s="215"/>
    </row>
  </sheetData>
  <mergeCells count="9">
    <mergeCell ref="A15:G15"/>
    <mergeCell ref="F13:G13"/>
    <mergeCell ref="D13:E13"/>
    <mergeCell ref="B13:C13"/>
    <mergeCell ref="A5:A6"/>
    <mergeCell ref="A3:G3"/>
    <mergeCell ref="A14:G14"/>
    <mergeCell ref="D5:E5"/>
    <mergeCell ref="B5:C5"/>
  </mergeCells>
  <printOptions horizontalCentered="1"/>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A1" sqref="A1"/>
    </sheetView>
  </sheetViews>
  <sheetFormatPr defaultColWidth="9.33203125" defaultRowHeight="12.75"/>
  <cols>
    <col min="1" max="1" width="12.66015625" style="1" customWidth="1"/>
    <col min="2" max="2" width="11.16015625" style="1" bestFit="1" customWidth="1"/>
    <col min="3" max="3" width="7.16015625" style="1" customWidth="1"/>
    <col min="4" max="4" width="10.66015625" style="1" bestFit="1" customWidth="1"/>
    <col min="5" max="5" width="6.66015625" style="1" customWidth="1"/>
    <col min="6" max="6" width="10.66015625" style="1" bestFit="1" customWidth="1"/>
    <col min="7" max="7" width="6.66015625" style="1" customWidth="1"/>
    <col min="8" max="8" width="10.66015625" style="1" bestFit="1" customWidth="1"/>
    <col min="9" max="9" width="6.33203125" style="1" customWidth="1"/>
    <col min="10" max="10" width="10.66015625" style="1" bestFit="1" customWidth="1"/>
    <col min="11" max="11" width="8" style="1" customWidth="1"/>
    <col min="12" max="12" width="10.66015625" style="1" bestFit="1" customWidth="1"/>
    <col min="13" max="13" width="7.66015625" style="1" customWidth="1"/>
    <col min="14" max="14" width="10.66015625" style="1" bestFit="1" customWidth="1"/>
    <col min="15" max="15" width="6.5" style="1" customWidth="1"/>
    <col min="16" max="16" width="10.66015625" style="1" bestFit="1" customWidth="1"/>
    <col min="17" max="17" width="7.33203125" style="1" customWidth="1"/>
    <col min="18" max="16384" width="9.33203125" style="1" customWidth="1"/>
  </cols>
  <sheetData>
    <row r="2" spans="1:17" ht="12.75">
      <c r="A2" s="49" t="s">
        <v>116</v>
      </c>
      <c r="B2" s="49"/>
      <c r="C2" s="49"/>
      <c r="D2" s="49"/>
      <c r="E2" s="49"/>
      <c r="F2" s="49"/>
      <c r="G2" s="49"/>
      <c r="H2" s="49"/>
      <c r="I2" s="49"/>
      <c r="J2" s="49"/>
      <c r="K2" s="49"/>
      <c r="L2" s="49"/>
      <c r="M2" s="49"/>
      <c r="N2" s="49"/>
      <c r="O2" s="49"/>
      <c r="P2" s="49"/>
      <c r="Q2" s="49"/>
    </row>
    <row r="3" spans="1:17" ht="14.25">
      <c r="A3" s="108" t="s">
        <v>325</v>
      </c>
      <c r="B3" s="49"/>
      <c r="C3" s="49"/>
      <c r="D3" s="49"/>
      <c r="E3" s="49"/>
      <c r="F3" s="49"/>
      <c r="G3" s="49"/>
      <c r="H3" s="49"/>
      <c r="I3" s="49"/>
      <c r="J3" s="49"/>
      <c r="K3" s="49"/>
      <c r="L3" s="49"/>
      <c r="M3" s="49"/>
      <c r="N3" s="49"/>
      <c r="O3" s="49"/>
      <c r="P3" s="49"/>
      <c r="Q3" s="49"/>
    </row>
    <row r="4" spans="1:17" ht="12.75">
      <c r="A4" s="108" t="s">
        <v>117</v>
      </c>
      <c r="B4" s="49"/>
      <c r="C4" s="49"/>
      <c r="D4" s="49"/>
      <c r="E4" s="49"/>
      <c r="F4" s="49"/>
      <c r="G4" s="49"/>
      <c r="H4" s="49"/>
      <c r="I4" s="49"/>
      <c r="J4" s="49"/>
      <c r="K4" s="49"/>
      <c r="L4" s="49"/>
      <c r="M4" s="49"/>
      <c r="N4" s="49"/>
      <c r="O4" s="49"/>
      <c r="P4" s="49"/>
      <c r="Q4" s="49"/>
    </row>
    <row r="5" spans="1:17" ht="12.75">
      <c r="A5" s="49" t="s">
        <v>296</v>
      </c>
      <c r="B5" s="49"/>
      <c r="C5" s="49"/>
      <c r="D5" s="49"/>
      <c r="E5" s="49"/>
      <c r="F5" s="49"/>
      <c r="G5" s="49"/>
      <c r="H5" s="49"/>
      <c r="I5" s="49"/>
      <c r="J5" s="49"/>
      <c r="K5" s="49"/>
      <c r="L5" s="49"/>
      <c r="M5" s="49"/>
      <c r="N5" s="49"/>
      <c r="O5" s="49"/>
      <c r="P5" s="49"/>
      <c r="Q5" s="49"/>
    </row>
    <row r="6" spans="1:17" ht="12.75">
      <c r="A6" s="240" t="s">
        <v>248</v>
      </c>
      <c r="B6" s="70" t="s">
        <v>46</v>
      </c>
      <c r="C6" s="70"/>
      <c r="D6" s="70"/>
      <c r="E6" s="70"/>
      <c r="F6" s="70"/>
      <c r="G6" s="70"/>
      <c r="H6" s="70"/>
      <c r="I6" s="70"/>
      <c r="J6" s="70"/>
      <c r="K6" s="109"/>
      <c r="L6" s="70"/>
      <c r="M6" s="52"/>
      <c r="N6" s="70" t="s">
        <v>47</v>
      </c>
      <c r="O6" s="70"/>
      <c r="P6" s="70"/>
      <c r="Q6" s="52"/>
    </row>
    <row r="7" spans="1:17" ht="12.75">
      <c r="A7" s="211"/>
      <c r="B7" s="110" t="s">
        <v>49</v>
      </c>
      <c r="C7" s="98"/>
      <c r="D7" s="111" t="s">
        <v>50</v>
      </c>
      <c r="E7" s="98"/>
      <c r="F7" s="111" t="s">
        <v>51</v>
      </c>
      <c r="G7" s="98"/>
      <c r="H7" s="111" t="s">
        <v>52</v>
      </c>
      <c r="I7" s="98"/>
      <c r="J7" s="111" t="s">
        <v>118</v>
      </c>
      <c r="K7" s="98"/>
      <c r="L7" s="111" t="s">
        <v>58</v>
      </c>
      <c r="M7" s="98"/>
      <c r="N7" s="111" t="s">
        <v>55</v>
      </c>
      <c r="O7" s="98"/>
      <c r="P7" s="111" t="s">
        <v>56</v>
      </c>
      <c r="Q7" s="98"/>
    </row>
    <row r="8" spans="1:17" ht="12.75">
      <c r="A8" s="241"/>
      <c r="B8" s="112" t="s">
        <v>24</v>
      </c>
      <c r="C8" s="113" t="s">
        <v>57</v>
      </c>
      <c r="D8" s="112" t="s">
        <v>24</v>
      </c>
      <c r="E8" s="113" t="s">
        <v>57</v>
      </c>
      <c r="F8" s="112" t="s">
        <v>24</v>
      </c>
      <c r="G8" s="113" t="s">
        <v>57</v>
      </c>
      <c r="H8" s="112" t="s">
        <v>24</v>
      </c>
      <c r="I8" s="113" t="s">
        <v>57</v>
      </c>
      <c r="J8" s="112" t="s">
        <v>24</v>
      </c>
      <c r="K8" s="114" t="s">
        <v>57</v>
      </c>
      <c r="L8" s="112" t="s">
        <v>24</v>
      </c>
      <c r="M8" s="114" t="s">
        <v>57</v>
      </c>
      <c r="N8" s="112" t="s">
        <v>24</v>
      </c>
      <c r="O8" s="113" t="s">
        <v>57</v>
      </c>
      <c r="P8" s="112" t="s">
        <v>24</v>
      </c>
      <c r="Q8" s="113" t="s">
        <v>57</v>
      </c>
    </row>
    <row r="9" spans="1:17" ht="19.5" customHeight="1">
      <c r="A9" s="115" t="s">
        <v>119</v>
      </c>
      <c r="B9" s="116">
        <v>76</v>
      </c>
      <c r="C9" s="117">
        <v>36.018957345971565</v>
      </c>
      <c r="D9" s="116">
        <v>32</v>
      </c>
      <c r="E9" s="117">
        <v>46.3768115942029</v>
      </c>
      <c r="F9" s="116">
        <v>43</v>
      </c>
      <c r="G9" s="117">
        <v>30.935251798561154</v>
      </c>
      <c r="H9" s="118" t="s">
        <v>27</v>
      </c>
      <c r="I9" s="118" t="s">
        <v>27</v>
      </c>
      <c r="J9" s="118" t="s">
        <v>27</v>
      </c>
      <c r="K9" s="118" t="s">
        <v>27</v>
      </c>
      <c r="L9" s="118">
        <v>1</v>
      </c>
      <c r="M9" s="119" t="s">
        <v>99</v>
      </c>
      <c r="N9" s="118" t="s">
        <v>27</v>
      </c>
      <c r="O9" s="118" t="s">
        <v>27</v>
      </c>
      <c r="P9" s="116">
        <v>13</v>
      </c>
      <c r="Q9" s="117">
        <v>56.52173913043478</v>
      </c>
    </row>
    <row r="10" spans="1:17" ht="19.5" customHeight="1">
      <c r="A10" s="115" t="s">
        <v>61</v>
      </c>
      <c r="B10" s="116">
        <v>8239</v>
      </c>
      <c r="C10" s="117">
        <v>67.33409610983982</v>
      </c>
      <c r="D10" s="116">
        <v>5783</v>
      </c>
      <c r="E10" s="117">
        <v>73.68756371049949</v>
      </c>
      <c r="F10" s="116">
        <v>2261</v>
      </c>
      <c r="G10" s="117">
        <v>55.75832305795314</v>
      </c>
      <c r="H10" s="116">
        <v>75</v>
      </c>
      <c r="I10" s="117">
        <v>70.09345794392523</v>
      </c>
      <c r="J10" s="116">
        <v>70</v>
      </c>
      <c r="K10" s="120">
        <v>59.32203389830508</v>
      </c>
      <c r="L10" s="69">
        <v>27</v>
      </c>
      <c r="M10" s="117">
        <v>56.25</v>
      </c>
      <c r="N10" s="116">
        <v>120</v>
      </c>
      <c r="O10" s="117">
        <v>69.36416184971098</v>
      </c>
      <c r="P10" s="116">
        <v>731</v>
      </c>
      <c r="Q10" s="117">
        <v>66.45454545454545</v>
      </c>
    </row>
    <row r="11" spans="1:17" ht="19.5" customHeight="1">
      <c r="A11" s="115" t="s">
        <v>62</v>
      </c>
      <c r="B11" s="116">
        <v>24223</v>
      </c>
      <c r="C11" s="117">
        <v>77.41203540954268</v>
      </c>
      <c r="D11" s="116">
        <v>18850</v>
      </c>
      <c r="E11" s="117">
        <v>81.36573574480943</v>
      </c>
      <c r="F11" s="116">
        <v>4671</v>
      </c>
      <c r="G11" s="117">
        <v>65.97457627118644</v>
      </c>
      <c r="H11" s="116">
        <v>168</v>
      </c>
      <c r="I11" s="117">
        <v>67.74193548387096</v>
      </c>
      <c r="J11" s="116">
        <v>396</v>
      </c>
      <c r="K11" s="120">
        <v>73.33333333333333</v>
      </c>
      <c r="L11" s="69">
        <v>84</v>
      </c>
      <c r="M11" s="117">
        <v>68.29268292682927</v>
      </c>
      <c r="N11" s="116">
        <v>719</v>
      </c>
      <c r="O11" s="117">
        <v>81.61180476730988</v>
      </c>
      <c r="P11" s="116">
        <v>1779</v>
      </c>
      <c r="Q11" s="117">
        <v>73.6036408771204</v>
      </c>
    </row>
    <row r="12" spans="1:17" ht="19.5" customHeight="1">
      <c r="A12" s="115" t="s">
        <v>63</v>
      </c>
      <c r="B12" s="116">
        <v>31567</v>
      </c>
      <c r="C12" s="117">
        <v>85.75425823802668</v>
      </c>
      <c r="D12" s="116">
        <v>26009</v>
      </c>
      <c r="E12" s="117">
        <v>88.22292323869611</v>
      </c>
      <c r="F12" s="116">
        <v>4011</v>
      </c>
      <c r="G12" s="117">
        <v>74.37418876321156</v>
      </c>
      <c r="H12" s="116">
        <v>140</v>
      </c>
      <c r="I12" s="117">
        <v>79.54545454545455</v>
      </c>
      <c r="J12" s="116">
        <v>1236</v>
      </c>
      <c r="K12" s="120">
        <v>84.59958932238193</v>
      </c>
      <c r="L12" s="69">
        <v>79</v>
      </c>
      <c r="M12" s="117">
        <v>78.21782178217822</v>
      </c>
      <c r="N12" s="116">
        <v>956</v>
      </c>
      <c r="O12" s="117">
        <v>85.20499108734403</v>
      </c>
      <c r="P12" s="116">
        <v>1689</v>
      </c>
      <c r="Q12" s="117">
        <v>78.77798507462687</v>
      </c>
    </row>
    <row r="13" spans="1:17" ht="19.5" customHeight="1">
      <c r="A13" s="115" t="s">
        <v>64</v>
      </c>
      <c r="B13" s="116">
        <v>28119</v>
      </c>
      <c r="C13" s="117">
        <v>88.38283828382838</v>
      </c>
      <c r="D13" s="116">
        <v>23502</v>
      </c>
      <c r="E13" s="117">
        <v>90.63982413513826</v>
      </c>
      <c r="F13" s="116">
        <v>2853</v>
      </c>
      <c r="G13" s="117">
        <v>75.95846645367412</v>
      </c>
      <c r="H13" s="116">
        <v>97</v>
      </c>
      <c r="I13" s="117">
        <v>81.5126050420168</v>
      </c>
      <c r="J13" s="116">
        <v>1539</v>
      </c>
      <c r="K13" s="120">
        <v>87.3439273552781</v>
      </c>
      <c r="L13" s="69">
        <v>34</v>
      </c>
      <c r="M13" s="117">
        <v>70.83333333333334</v>
      </c>
      <c r="N13" s="116">
        <v>771</v>
      </c>
      <c r="O13" s="117">
        <v>85.19337016574585</v>
      </c>
      <c r="P13" s="116">
        <v>1120</v>
      </c>
      <c r="Q13" s="117">
        <v>81.51382823871907</v>
      </c>
    </row>
    <row r="14" spans="1:17" ht="19.5" customHeight="1">
      <c r="A14" s="115" t="s">
        <v>65</v>
      </c>
      <c r="B14" s="116">
        <v>12460</v>
      </c>
      <c r="C14" s="117">
        <v>87.61690457773716</v>
      </c>
      <c r="D14" s="116">
        <v>10535</v>
      </c>
      <c r="E14" s="117">
        <v>89.85841009894234</v>
      </c>
      <c r="F14" s="116">
        <v>1261</v>
      </c>
      <c r="G14" s="117">
        <v>75.28358208955224</v>
      </c>
      <c r="H14" s="116">
        <v>42</v>
      </c>
      <c r="I14" s="117">
        <v>85.71428571428571</v>
      </c>
      <c r="J14" s="116">
        <v>554</v>
      </c>
      <c r="K14" s="120">
        <v>85.75851393188854</v>
      </c>
      <c r="L14" s="69">
        <v>22</v>
      </c>
      <c r="M14" s="117">
        <v>70.96774193548387</v>
      </c>
      <c r="N14" s="116">
        <v>376</v>
      </c>
      <c r="O14" s="117">
        <v>85.6492027334852</v>
      </c>
      <c r="P14" s="116">
        <v>485</v>
      </c>
      <c r="Q14" s="117">
        <v>83.04794520547945</v>
      </c>
    </row>
    <row r="15" spans="1:17" ht="19.5" customHeight="1">
      <c r="A15" s="115" t="s">
        <v>120</v>
      </c>
      <c r="B15" s="116">
        <f>2452+142</f>
        <v>2594</v>
      </c>
      <c r="C15" s="117">
        <v>83.32797944105364</v>
      </c>
      <c r="D15" s="116">
        <f>2090+122</f>
        <v>2212</v>
      </c>
      <c r="E15" s="117">
        <v>86.07003891050584</v>
      </c>
      <c r="F15" s="116">
        <f>248+13</f>
        <v>261</v>
      </c>
      <c r="G15" s="117">
        <v>67.96875</v>
      </c>
      <c r="H15" s="116">
        <v>5</v>
      </c>
      <c r="I15" s="119" t="s">
        <v>99</v>
      </c>
      <c r="J15" s="116">
        <f>102+7</f>
        <v>109</v>
      </c>
      <c r="K15" s="120">
        <v>84.49612403100775</v>
      </c>
      <c r="L15" s="69">
        <v>3</v>
      </c>
      <c r="M15" s="119" t="s">
        <v>99</v>
      </c>
      <c r="N15" s="116">
        <f>88+12</f>
        <v>100</v>
      </c>
      <c r="O15" s="117">
        <v>84.7457627118644</v>
      </c>
      <c r="P15" s="116">
        <f>104+2</f>
        <v>106</v>
      </c>
      <c r="Q15" s="117">
        <v>79.1044776119403</v>
      </c>
    </row>
    <row r="16" spans="1:17" ht="19.5" customHeight="1">
      <c r="A16" s="121" t="s">
        <v>89</v>
      </c>
      <c r="B16" s="122">
        <v>107283</v>
      </c>
      <c r="C16" s="123">
        <v>82.70989129596794</v>
      </c>
      <c r="D16" s="122">
        <v>86926</v>
      </c>
      <c r="E16" s="123">
        <v>86.24038890817997</v>
      </c>
      <c r="F16" s="122">
        <v>15363</v>
      </c>
      <c r="G16" s="123">
        <v>68.32858921900018</v>
      </c>
      <c r="H16" s="122">
        <v>527</v>
      </c>
      <c r="I16" s="123">
        <v>74.6458923512748</v>
      </c>
      <c r="J16" s="122">
        <v>3904</v>
      </c>
      <c r="K16" s="124">
        <v>83.83079235559373</v>
      </c>
      <c r="L16" s="125">
        <v>250</v>
      </c>
      <c r="M16" s="123">
        <v>70.2247191011236</v>
      </c>
      <c r="N16" s="122">
        <v>3042</v>
      </c>
      <c r="O16" s="123">
        <v>83.59439406430337</v>
      </c>
      <c r="P16" s="122">
        <v>5923</v>
      </c>
      <c r="Q16" s="123">
        <v>76.17026748971193</v>
      </c>
    </row>
    <row r="17" spans="1:17" ht="42" customHeight="1">
      <c r="A17" s="239" t="s">
        <v>231</v>
      </c>
      <c r="B17" s="215"/>
      <c r="C17" s="215"/>
      <c r="D17" s="215"/>
      <c r="E17" s="215"/>
      <c r="F17" s="215"/>
      <c r="G17" s="215"/>
      <c r="H17" s="215"/>
      <c r="I17" s="215"/>
      <c r="J17" s="215"/>
      <c r="K17" s="215"/>
      <c r="L17" s="215"/>
      <c r="M17" s="215"/>
      <c r="N17" s="215"/>
      <c r="O17" s="215"/>
      <c r="P17" s="215"/>
      <c r="Q17" s="215"/>
    </row>
    <row r="18" spans="1:17" ht="27.75" customHeight="1">
      <c r="A18" s="214" t="s">
        <v>232</v>
      </c>
      <c r="B18" s="215"/>
      <c r="C18" s="215"/>
      <c r="D18" s="215"/>
      <c r="E18" s="215"/>
      <c r="F18" s="215"/>
      <c r="G18" s="215"/>
      <c r="H18" s="215"/>
      <c r="I18" s="215"/>
      <c r="J18" s="215"/>
      <c r="K18" s="215"/>
      <c r="L18" s="215"/>
      <c r="M18" s="215"/>
      <c r="N18" s="215"/>
      <c r="O18" s="215"/>
      <c r="P18" s="215"/>
      <c r="Q18" s="215"/>
    </row>
    <row r="19" spans="1:17" ht="15" customHeight="1">
      <c r="A19" s="223" t="s">
        <v>300</v>
      </c>
      <c r="B19" s="224"/>
      <c r="C19" s="224"/>
      <c r="D19" s="224"/>
      <c r="E19" s="224"/>
      <c r="F19" s="224"/>
      <c r="G19" s="224"/>
      <c r="H19" s="224"/>
      <c r="I19" s="224"/>
      <c r="J19" s="224"/>
      <c r="K19" s="224"/>
      <c r="L19" s="224"/>
      <c r="M19" s="224"/>
      <c r="N19" s="224"/>
      <c r="O19" s="224"/>
      <c r="P19" s="224"/>
      <c r="Q19" s="224"/>
    </row>
  </sheetData>
  <mergeCells count="4">
    <mergeCell ref="A17:Q17"/>
    <mergeCell ref="A18:Q18"/>
    <mergeCell ref="A6:A8"/>
    <mergeCell ref="A19:Q19"/>
  </mergeCells>
  <printOptions horizontalCentered="1"/>
  <pageMargins left="0.5" right="0.25" top="1" bottom="1" header="0" footer="0"/>
  <pageSetup fitToHeight="1" fitToWidth="1" horizontalDpi="300" verticalDpi="300" orientation="landscape" scale="94" r:id="rId1"/>
</worksheet>
</file>

<file path=xl/worksheets/sheet9.xml><?xml version="1.0" encoding="utf-8"?>
<worksheet xmlns="http://schemas.openxmlformats.org/spreadsheetml/2006/main" xmlns:r="http://schemas.openxmlformats.org/officeDocument/2006/relationships">
  <sheetPr>
    <pageSetUpPr fitToPage="1"/>
  </sheetPr>
  <dimension ref="A2:I19"/>
  <sheetViews>
    <sheetView workbookViewId="0" topLeftCell="A1">
      <selection activeCell="A1" sqref="A1"/>
    </sheetView>
  </sheetViews>
  <sheetFormatPr defaultColWidth="9.33203125" defaultRowHeight="12.75"/>
  <cols>
    <col min="1" max="1" width="15.83203125" style="1" customWidth="1"/>
    <col min="2" max="2" width="10.66015625" style="1" bestFit="1" customWidth="1"/>
    <col min="3" max="3" width="9.33203125" style="1" customWidth="1"/>
    <col min="4" max="4" width="10.66015625" style="1" bestFit="1" customWidth="1"/>
    <col min="5" max="5" width="9.33203125" style="1" customWidth="1"/>
    <col min="6" max="6" width="10.66015625" style="1" bestFit="1" customWidth="1"/>
    <col min="7" max="7" width="9.33203125" style="1" customWidth="1"/>
    <col min="8" max="8" width="10.66015625" style="1" bestFit="1" customWidth="1"/>
    <col min="9" max="16384" width="9.33203125" style="1" customWidth="1"/>
  </cols>
  <sheetData>
    <row r="2" spans="1:9" ht="12.75">
      <c r="A2" s="49" t="s">
        <v>121</v>
      </c>
      <c r="B2" s="49"/>
      <c r="C2" s="49"/>
      <c r="D2" s="49"/>
      <c r="E2" s="49"/>
      <c r="F2" s="49"/>
      <c r="G2" s="49"/>
      <c r="H2" s="49"/>
      <c r="I2" s="49"/>
    </row>
    <row r="3" spans="1:9" ht="12.75">
      <c r="A3" s="108" t="s">
        <v>122</v>
      </c>
      <c r="B3" s="49"/>
      <c r="C3" s="49"/>
      <c r="D3" s="49"/>
      <c r="E3" s="49"/>
      <c r="F3" s="49"/>
      <c r="G3" s="49"/>
      <c r="H3" s="49"/>
      <c r="I3" s="49"/>
    </row>
    <row r="4" spans="1:9" ht="12.75">
      <c r="A4" s="49" t="s">
        <v>296</v>
      </c>
      <c r="B4" s="49"/>
      <c r="C4" s="49"/>
      <c r="D4" s="49"/>
      <c r="E4" s="49"/>
      <c r="F4" s="49"/>
      <c r="G4" s="49"/>
      <c r="H4" s="49"/>
      <c r="I4" s="49"/>
    </row>
    <row r="5" spans="1:9" ht="12.75">
      <c r="A5" s="240" t="s">
        <v>248</v>
      </c>
      <c r="B5" s="70" t="s">
        <v>46</v>
      </c>
      <c r="C5" s="70"/>
      <c r="D5" s="70"/>
      <c r="E5" s="70"/>
      <c r="F5" s="70"/>
      <c r="G5" s="70"/>
      <c r="H5" s="70"/>
      <c r="I5" s="98"/>
    </row>
    <row r="6" spans="1:9" ht="12.75">
      <c r="A6" s="211"/>
      <c r="B6" s="110" t="s">
        <v>49</v>
      </c>
      <c r="C6" s="98"/>
      <c r="D6" s="111" t="s">
        <v>50</v>
      </c>
      <c r="E6" s="98"/>
      <c r="F6" s="111" t="s">
        <v>51</v>
      </c>
      <c r="G6" s="98"/>
      <c r="H6" s="111" t="s">
        <v>54</v>
      </c>
      <c r="I6" s="98"/>
    </row>
    <row r="7" spans="1:9" ht="12.75">
      <c r="A7" s="241"/>
      <c r="B7" s="126" t="s">
        <v>24</v>
      </c>
      <c r="C7" s="112" t="s">
        <v>123</v>
      </c>
      <c r="D7" s="112" t="s">
        <v>24</v>
      </c>
      <c r="E7" s="112" t="s">
        <v>123</v>
      </c>
      <c r="F7" s="112" t="s">
        <v>24</v>
      </c>
      <c r="G7" s="112" t="s">
        <v>123</v>
      </c>
      <c r="H7" s="112" t="s">
        <v>24</v>
      </c>
      <c r="I7" s="112" t="s">
        <v>123</v>
      </c>
    </row>
    <row r="8" spans="1:9" ht="19.5" customHeight="1">
      <c r="A8" s="115" t="s">
        <v>119</v>
      </c>
      <c r="B8" s="116">
        <v>15</v>
      </c>
      <c r="C8" s="117">
        <v>71.09004739336493</v>
      </c>
      <c r="D8" s="116">
        <v>3</v>
      </c>
      <c r="E8" s="119" t="s">
        <v>99</v>
      </c>
      <c r="F8" s="116">
        <v>11</v>
      </c>
      <c r="G8" s="117">
        <v>79.13669064748201</v>
      </c>
      <c r="H8" s="118">
        <v>1</v>
      </c>
      <c r="I8" s="119" t="s">
        <v>99</v>
      </c>
    </row>
    <row r="9" spans="1:9" ht="19.5" customHeight="1">
      <c r="A9" s="115" t="s">
        <v>61</v>
      </c>
      <c r="B9" s="116">
        <v>232</v>
      </c>
      <c r="C9" s="117">
        <v>18.960444589735207</v>
      </c>
      <c r="D9" s="116">
        <v>100</v>
      </c>
      <c r="E9" s="117">
        <v>12.7420998980632</v>
      </c>
      <c r="F9" s="116">
        <v>128</v>
      </c>
      <c r="G9" s="117">
        <v>31.56596794081381</v>
      </c>
      <c r="H9" s="116">
        <v>4</v>
      </c>
      <c r="I9" s="119" t="s">
        <v>99</v>
      </c>
    </row>
    <row r="10" spans="1:9" ht="19.5" customHeight="1">
      <c r="A10" s="115" t="s">
        <v>62</v>
      </c>
      <c r="B10" s="116">
        <v>375</v>
      </c>
      <c r="C10" s="117">
        <v>11.98427662906267</v>
      </c>
      <c r="D10" s="116">
        <v>180</v>
      </c>
      <c r="E10" s="117">
        <v>7.769672378814693</v>
      </c>
      <c r="F10" s="116">
        <v>180</v>
      </c>
      <c r="G10" s="117">
        <v>25.423728813559325</v>
      </c>
      <c r="H10" s="116">
        <v>13</v>
      </c>
      <c r="I10" s="117">
        <v>14.270032930845225</v>
      </c>
    </row>
    <row r="11" spans="1:9" ht="19.5" customHeight="1">
      <c r="A11" s="115" t="s">
        <v>63</v>
      </c>
      <c r="B11" s="116">
        <v>275</v>
      </c>
      <c r="C11" s="117">
        <v>7.470593029257559</v>
      </c>
      <c r="D11" s="116">
        <v>153</v>
      </c>
      <c r="E11" s="117">
        <v>5.1897832502289605</v>
      </c>
      <c r="F11" s="116">
        <v>116</v>
      </c>
      <c r="G11" s="117">
        <v>21.509363990357873</v>
      </c>
      <c r="H11" s="116">
        <v>6</v>
      </c>
      <c r="I11" s="117">
        <v>3.452243958573072</v>
      </c>
    </row>
    <row r="12" spans="1:9" ht="19.5" customHeight="1">
      <c r="A12" s="115" t="s">
        <v>64</v>
      </c>
      <c r="B12" s="116">
        <v>202</v>
      </c>
      <c r="C12" s="117">
        <v>6.349206349206349</v>
      </c>
      <c r="D12" s="116">
        <v>103</v>
      </c>
      <c r="E12" s="117">
        <v>3.97238613135871</v>
      </c>
      <c r="F12" s="116">
        <v>94</v>
      </c>
      <c r="G12" s="117">
        <v>25.026624068157616</v>
      </c>
      <c r="H12" s="116">
        <v>3</v>
      </c>
      <c r="I12" s="119" t="s">
        <v>99</v>
      </c>
    </row>
    <row r="13" spans="1:9" ht="19.5" customHeight="1">
      <c r="A13" s="115" t="s">
        <v>65</v>
      </c>
      <c r="B13" s="116">
        <v>100</v>
      </c>
      <c r="C13" s="117">
        <v>7.031854299978904</v>
      </c>
      <c r="D13" s="116">
        <v>42</v>
      </c>
      <c r="E13" s="117">
        <v>3.5823950870010237</v>
      </c>
      <c r="F13" s="116">
        <v>55</v>
      </c>
      <c r="G13" s="117">
        <v>32.83582089552239</v>
      </c>
      <c r="H13" s="116">
        <v>2</v>
      </c>
      <c r="I13" s="119" t="s">
        <v>99</v>
      </c>
    </row>
    <row r="14" spans="1:9" ht="19.5" customHeight="1">
      <c r="A14" s="115" t="s">
        <v>120</v>
      </c>
      <c r="B14" s="116">
        <v>44</v>
      </c>
      <c r="C14" s="117">
        <v>14.134275618374557</v>
      </c>
      <c r="D14" s="116">
        <v>18</v>
      </c>
      <c r="E14" s="117">
        <v>7.003891050583658</v>
      </c>
      <c r="F14" s="116">
        <v>24</v>
      </c>
      <c r="G14" s="117">
        <v>62.5</v>
      </c>
      <c r="H14" s="118">
        <v>1</v>
      </c>
      <c r="I14" s="119" t="s">
        <v>99</v>
      </c>
    </row>
    <row r="15" spans="1:9" ht="19.5" customHeight="1">
      <c r="A15" s="121" t="s">
        <v>89</v>
      </c>
      <c r="B15" s="122">
        <v>1243</v>
      </c>
      <c r="C15" s="123">
        <v>9.58291573510138</v>
      </c>
      <c r="D15" s="122">
        <v>599</v>
      </c>
      <c r="E15" s="123">
        <v>5.942755096979017</v>
      </c>
      <c r="F15" s="122">
        <v>609</v>
      </c>
      <c r="G15" s="123">
        <v>27.08592777085928</v>
      </c>
      <c r="H15" s="122">
        <v>30</v>
      </c>
      <c r="I15" s="124">
        <v>5.245672320335723</v>
      </c>
    </row>
    <row r="16" spans="1:9" ht="25.5">
      <c r="A16" s="127" t="s">
        <v>226</v>
      </c>
      <c r="B16" s="227">
        <v>24.492</v>
      </c>
      <c r="C16" s="238"/>
      <c r="D16" s="227">
        <v>25.05</v>
      </c>
      <c r="E16" s="238"/>
      <c r="F16" s="227">
        <v>24.031</v>
      </c>
      <c r="G16" s="238"/>
      <c r="H16" s="227">
        <v>23.167</v>
      </c>
      <c r="I16" s="238"/>
    </row>
    <row r="17" spans="1:9" ht="55.5" customHeight="1">
      <c r="A17" s="214" t="s">
        <v>233</v>
      </c>
      <c r="B17" s="215"/>
      <c r="C17" s="215"/>
      <c r="D17" s="215"/>
      <c r="E17" s="215"/>
      <c r="F17" s="215"/>
      <c r="G17" s="215"/>
      <c r="H17" s="215"/>
      <c r="I17" s="215"/>
    </row>
    <row r="18" spans="1:9" ht="40.5" customHeight="1">
      <c r="A18" s="214" t="s">
        <v>234</v>
      </c>
      <c r="B18" s="215"/>
      <c r="C18" s="215"/>
      <c r="D18" s="215"/>
      <c r="E18" s="215"/>
      <c r="F18" s="215"/>
      <c r="G18" s="215"/>
      <c r="H18" s="215"/>
      <c r="I18" s="215"/>
    </row>
    <row r="19" spans="1:9" ht="18" customHeight="1">
      <c r="A19" s="223" t="s">
        <v>300</v>
      </c>
      <c r="B19" s="224"/>
      <c r="C19" s="224"/>
      <c r="D19" s="224"/>
      <c r="E19" s="224"/>
      <c r="F19" s="224"/>
      <c r="G19" s="224"/>
      <c r="H19" s="224"/>
      <c r="I19" s="224"/>
    </row>
  </sheetData>
  <mergeCells count="8">
    <mergeCell ref="A19:I19"/>
    <mergeCell ref="A17:I17"/>
    <mergeCell ref="A18:I18"/>
    <mergeCell ref="A5:A7"/>
    <mergeCell ref="B16:C16"/>
    <mergeCell ref="D16:E16"/>
    <mergeCell ref="F16:G16"/>
    <mergeCell ref="H16:I16"/>
  </mergeCells>
  <printOptions horizontalCentered="1"/>
  <pageMargins left="0.75" right="0.7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Glenn Radford</cp:lastModifiedBy>
  <cp:lastPrinted>2006-01-31T14:23:22Z</cp:lastPrinted>
  <dcterms:created xsi:type="dcterms:W3CDTF">1998-12-11T15:18:43Z</dcterms:created>
  <dcterms:modified xsi:type="dcterms:W3CDTF">2006-10-05T12:52:19Z</dcterms:modified>
  <cp:category/>
  <cp:version/>
  <cp:contentType/>
  <cp:contentStatus/>
</cp:coreProperties>
</file>